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eharisub\Downloads\"/>
    </mc:Choice>
  </mc:AlternateContent>
  <xr:revisionPtr revIDLastSave="0" documentId="8_{721EABF1-5EE2-45E3-8962-B8ABF7776683}" xr6:coauthVersionLast="47" xr6:coauthVersionMax="47" xr10:uidLastSave="{00000000-0000-0000-0000-000000000000}"/>
  <bookViews>
    <workbookView xWindow="-120" yWindow="-120" windowWidth="19440" windowHeight="14910" activeTab="1" xr2:uid="{00000000-000D-0000-FFFF-FFFF00000000}"/>
  </bookViews>
  <sheets>
    <sheet name="Sheet1" sheetId="1" r:id="rId1"/>
    <sheet name="Sheet2"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uK+iKnu88w5PwTtmqCDUkhf4GAWx1sVpJBK0Q9myYqM="/>
    </ext>
  </extLst>
</workbook>
</file>

<file path=xl/calcChain.xml><?xml version="1.0" encoding="utf-8"?>
<calcChain xmlns="http://schemas.openxmlformats.org/spreadsheetml/2006/main">
  <c r="H86" i="1" l="1"/>
  <c r="I85" i="1"/>
  <c r="I86" i="1"/>
  <c r="M86" i="1"/>
  <c r="E12" i="5"/>
  <c r="F307" i="1"/>
  <c r="H307" i="1" s="1"/>
  <c r="G306" i="1"/>
  <c r="G305" i="1"/>
  <c r="G304" i="1"/>
  <c r="G303" i="1"/>
  <c r="G302" i="1"/>
  <c r="G301" i="1"/>
  <c r="G300" i="1"/>
  <c r="G307" i="1" s="1"/>
  <c r="G299" i="1"/>
  <c r="G298" i="1"/>
  <c r="G297" i="1"/>
  <c r="E294" i="1"/>
  <c r="H275" i="1"/>
  <c r="F274" i="1"/>
  <c r="F275" i="1" s="1"/>
  <c r="G273" i="1"/>
  <c r="G272" i="1"/>
  <c r="G271" i="1"/>
  <c r="G270" i="1"/>
  <c r="G269" i="1"/>
  <c r="G268" i="1"/>
  <c r="G267" i="1"/>
  <c r="G274" i="1" s="1"/>
  <c r="G266" i="1"/>
  <c r="G265" i="1"/>
  <c r="G264" i="1"/>
  <c r="E260" i="1"/>
  <c r="H241" i="1"/>
  <c r="F241" i="1"/>
  <c r="I253" i="1" s="1"/>
  <c r="K253" i="1" s="1"/>
  <c r="H240" i="1"/>
  <c r="F240" i="1"/>
  <c r="G239" i="1"/>
  <c r="G238" i="1"/>
  <c r="G237" i="1"/>
  <c r="G236" i="1"/>
  <c r="G235" i="1"/>
  <c r="G234" i="1"/>
  <c r="G233" i="1"/>
  <c r="G232" i="1"/>
  <c r="G231" i="1"/>
  <c r="G230" i="1"/>
  <c r="G240" i="1" s="1"/>
  <c r="J241" i="1" s="1"/>
  <c r="E226" i="1"/>
  <c r="H207" i="1"/>
  <c r="F206" i="1"/>
  <c r="F207" i="1" s="1"/>
  <c r="G205" i="1"/>
  <c r="G204" i="1"/>
  <c r="G203" i="1"/>
  <c r="G202" i="1"/>
  <c r="G201" i="1"/>
  <c r="G200" i="1"/>
  <c r="G199" i="1"/>
  <c r="G198" i="1"/>
  <c r="G197" i="1"/>
  <c r="G196" i="1"/>
  <c r="G206" i="1" s="1"/>
  <c r="E191" i="1"/>
  <c r="I184" i="1"/>
  <c r="K184" i="1" s="1"/>
  <c r="M184" i="1" s="1"/>
  <c r="H172" i="1"/>
  <c r="F172" i="1"/>
  <c r="I160" i="1" s="1"/>
  <c r="H171" i="1"/>
  <c r="F171" i="1"/>
  <c r="G170" i="1"/>
  <c r="G169" i="1"/>
  <c r="G168" i="1"/>
  <c r="G167" i="1"/>
  <c r="G166" i="1"/>
  <c r="G165" i="1"/>
  <c r="G164" i="1"/>
  <c r="G171" i="1" s="1"/>
  <c r="J172" i="1" s="1"/>
  <c r="G163" i="1"/>
  <c r="G162" i="1"/>
  <c r="G161" i="1"/>
  <c r="J160" i="1"/>
  <c r="E158" i="1"/>
  <c r="I152" i="1"/>
  <c r="H139" i="1"/>
  <c r="F138" i="1"/>
  <c r="F139" i="1" s="1"/>
  <c r="G137" i="1"/>
  <c r="G136" i="1"/>
  <c r="G135" i="1"/>
  <c r="G134" i="1"/>
  <c r="G133" i="1"/>
  <c r="G132" i="1"/>
  <c r="G131" i="1"/>
  <c r="G130" i="1"/>
  <c r="G129" i="1"/>
  <c r="G138" i="1" s="1"/>
  <c r="G128" i="1"/>
  <c r="E124" i="1"/>
  <c r="H105" i="1"/>
  <c r="F104" i="1"/>
  <c r="F105" i="1" s="1"/>
  <c r="G103" i="1"/>
  <c r="G102" i="1"/>
  <c r="G101" i="1"/>
  <c r="G100" i="1"/>
  <c r="G99" i="1"/>
  <c r="G98" i="1"/>
  <c r="G97" i="1"/>
  <c r="G104" i="1" s="1"/>
  <c r="G96" i="1"/>
  <c r="G95" i="1"/>
  <c r="G94" i="1"/>
  <c r="H91" i="1"/>
  <c r="H90" i="1"/>
  <c r="H89" i="1"/>
  <c r="J88" i="1"/>
  <c r="H88" i="1"/>
  <c r="H87" i="1"/>
  <c r="H85" i="1"/>
  <c r="M84" i="1"/>
  <c r="L84" i="1"/>
  <c r="M83" i="1"/>
  <c r="L82" i="1"/>
  <c r="K81" i="1"/>
  <c r="K80" i="1"/>
  <c r="K79" i="1"/>
  <c r="K78" i="1"/>
  <c r="K77" i="1"/>
  <c r="K76" i="1"/>
  <c r="K84" i="1" s="1"/>
  <c r="N84" i="1" s="1"/>
  <c r="K75" i="1"/>
  <c r="D71" i="1"/>
  <c r="J55" i="1"/>
  <c r="K55" i="1" s="1"/>
  <c r="H52" i="1"/>
  <c r="G52" i="1"/>
  <c r="F52" i="1"/>
  <c r="D52" i="1"/>
  <c r="B52" i="1"/>
  <c r="B53" i="1" s="1"/>
  <c r="N51" i="1"/>
  <c r="M51" i="1"/>
  <c r="K51" i="1"/>
  <c r="L51" i="1" s="1"/>
  <c r="C51" i="1"/>
  <c r="N50" i="1"/>
  <c r="M50" i="1"/>
  <c r="K50" i="1"/>
  <c r="L50" i="1" s="1"/>
  <c r="C50" i="1"/>
  <c r="M49" i="1"/>
  <c r="N49" i="1" s="1"/>
  <c r="L49" i="1"/>
  <c r="K49" i="1"/>
  <c r="C49" i="1"/>
  <c r="M48" i="1"/>
  <c r="N48" i="1" s="1"/>
  <c r="L48" i="1"/>
  <c r="K48" i="1"/>
  <c r="C48" i="1"/>
  <c r="N47" i="1"/>
  <c r="M47" i="1"/>
  <c r="K47" i="1"/>
  <c r="L47" i="1" s="1"/>
  <c r="C47" i="1"/>
  <c r="N46" i="1"/>
  <c r="M46" i="1"/>
  <c r="K46" i="1"/>
  <c r="L46" i="1" s="1"/>
  <c r="C46" i="1"/>
  <c r="M45" i="1"/>
  <c r="N45" i="1" s="1"/>
  <c r="L45" i="1"/>
  <c r="K45" i="1"/>
  <c r="C45" i="1"/>
  <c r="M44" i="1"/>
  <c r="N44" i="1" s="1"/>
  <c r="L44" i="1"/>
  <c r="K44" i="1"/>
  <c r="C44" i="1"/>
  <c r="N43" i="1"/>
  <c r="M43" i="1"/>
  <c r="K43" i="1"/>
  <c r="L43" i="1" s="1"/>
  <c r="C43" i="1"/>
  <c r="N42" i="1"/>
  <c r="M42" i="1"/>
  <c r="K42" i="1"/>
  <c r="L42" i="1" s="1"/>
  <c r="L52" i="1" s="1"/>
  <c r="C42" i="1"/>
  <c r="C52" i="1" s="1"/>
  <c r="H55" i="1" s="1"/>
  <c r="I55" i="1" s="1"/>
  <c r="H41" i="1"/>
  <c r="H40" i="1"/>
  <c r="J39" i="1"/>
  <c r="K39" i="1" s="1"/>
  <c r="K38" i="1"/>
  <c r="J38" i="1"/>
  <c r="J37" i="1"/>
  <c r="K37" i="1" s="1"/>
  <c r="K36" i="1"/>
  <c r="J36" i="1"/>
  <c r="J35" i="1"/>
  <c r="K35" i="1" s="1"/>
  <c r="K34" i="1"/>
  <c r="J34" i="1"/>
  <c r="J33" i="1"/>
  <c r="K33" i="1" s="1"/>
  <c r="K32" i="1"/>
  <c r="J32" i="1"/>
  <c r="K31" i="1"/>
  <c r="J31" i="1"/>
  <c r="J30" i="1"/>
  <c r="K30" i="1" s="1"/>
  <c r="K40" i="1" s="1"/>
  <c r="K41" i="1" s="1"/>
  <c r="J41" i="1" s="1"/>
  <c r="N52" i="1" l="1"/>
  <c r="H317" i="1"/>
  <c r="M253" i="1"/>
  <c r="I317" i="1" s="1"/>
  <c r="I93" i="1"/>
  <c r="J93" i="1"/>
  <c r="H109" i="1"/>
  <c r="I109" i="1" s="1"/>
  <c r="J109" i="1" s="1"/>
  <c r="I117" i="1"/>
  <c r="K117" i="1" s="1"/>
  <c r="M117" i="1" s="1"/>
  <c r="I195" i="1"/>
  <c r="H211" i="1"/>
  <c r="I211" i="1" s="1"/>
  <c r="J211" i="1" s="1"/>
  <c r="I219" i="1"/>
  <c r="K219" i="1" s="1"/>
  <c r="M219" i="1" s="1"/>
  <c r="J195" i="1"/>
  <c r="J263" i="1"/>
  <c r="I263" i="1"/>
  <c r="I287" i="1"/>
  <c r="K287" i="1" s="1"/>
  <c r="H64" i="1"/>
  <c r="J64" i="1" s="1"/>
  <c r="L64" i="1" s="1"/>
  <c r="N30" i="1"/>
  <c r="N31" i="1"/>
  <c r="H143" i="1"/>
  <c r="I143" i="1" s="1"/>
  <c r="J143" i="1" s="1"/>
  <c r="I127" i="1"/>
  <c r="I151" i="1"/>
  <c r="K151" i="1" s="1"/>
  <c r="M151" i="1" s="1"/>
  <c r="J127" i="1"/>
  <c r="H176" i="1"/>
  <c r="I176" i="1" s="1"/>
  <c r="J176" i="1" s="1"/>
  <c r="I229" i="1"/>
  <c r="H274" i="1"/>
  <c r="J275" i="1" s="1"/>
  <c r="K85" i="1"/>
  <c r="K86" i="1" s="1"/>
  <c r="H104" i="1"/>
  <c r="J106" i="1" s="1"/>
  <c r="H206" i="1"/>
  <c r="J207" i="1" s="1"/>
  <c r="J229" i="1"/>
  <c r="C317" i="1"/>
  <c r="H138" i="1"/>
  <c r="J139" i="1" s="1"/>
  <c r="C87" i="1" l="1"/>
  <c r="K87" i="1"/>
  <c r="E87" i="1" s="1"/>
  <c r="M287" i="1"/>
  <c r="I318" i="1" s="1"/>
  <c r="H318" i="1"/>
</calcChain>
</file>

<file path=xl/sharedStrings.xml><?xml version="1.0" encoding="utf-8"?>
<sst xmlns="http://schemas.openxmlformats.org/spreadsheetml/2006/main" count="711" uniqueCount="182">
  <si>
    <t>Perhitungan</t>
  </si>
  <si>
    <t>Jumlah</t>
  </si>
  <si>
    <t>satuan</t>
  </si>
  <si>
    <t>1 hari</t>
  </si>
  <si>
    <t>7.5</t>
  </si>
  <si>
    <t>Jam</t>
  </si>
  <si>
    <t>1 mingggu</t>
  </si>
  <si>
    <t>hari</t>
  </si>
  <si>
    <t>1 bulan</t>
  </si>
  <si>
    <t>1 tahun</t>
  </si>
  <si>
    <t>Hari libur 2019</t>
  </si>
  <si>
    <t>libur nasional</t>
  </si>
  <si>
    <t>libur akhir minggu</t>
  </si>
  <si>
    <t>cuti tahunan</t>
  </si>
  <si>
    <t>total hari libur</t>
  </si>
  <si>
    <t>Jumlah perhitungan</t>
  </si>
  <si>
    <t>hari kerja 2019</t>
  </si>
  <si>
    <t>jam kerja/tahun</t>
  </si>
  <si>
    <t>jam</t>
  </si>
  <si>
    <t>efektivitas kerja</t>
  </si>
  <si>
    <t>%</t>
  </si>
  <si>
    <t>total jam efektif</t>
  </si>
  <si>
    <t>no</t>
  </si>
  <si>
    <t>nama kegiatan</t>
  </si>
  <si>
    <t>uraian kegiatan</t>
  </si>
  <si>
    <t>No</t>
  </si>
  <si>
    <t>Nama kegiatan</t>
  </si>
  <si>
    <t>Uraian kegiatan</t>
  </si>
  <si>
    <t>tahap awal</t>
  </si>
  <si>
    <t>penyortiran</t>
  </si>
  <si>
    <t>menyiapkan contoh grade warna</t>
  </si>
  <si>
    <t xml:space="preserve">menyiapkan box </t>
  </si>
  <si>
    <t>mengambil sager</t>
  </si>
  <si>
    <t>mengukur keramik</t>
  </si>
  <si>
    <t>menyortir sesuai grade</t>
  </si>
  <si>
    <t>ganti box yang penuh</t>
  </si>
  <si>
    <t>mengirim box</t>
  </si>
  <si>
    <t>pengukuran ke-</t>
  </si>
  <si>
    <t>hasil pengukuran (menit)</t>
  </si>
  <si>
    <t>Pengukuran ke-</t>
  </si>
  <si>
    <t>Hasil pengukuran (menit)</t>
  </si>
  <si>
    <t xml:space="preserve">mengambil sager </t>
  </si>
  <si>
    <t>Penyortiran</t>
  </si>
  <si>
    <t>bka</t>
  </si>
  <si>
    <t>bkb</t>
  </si>
  <si>
    <t>standart deviasi</t>
  </si>
  <si>
    <t>Xi</t>
  </si>
  <si>
    <t>Xi^2</t>
  </si>
  <si>
    <t>(Ʃxi)^2</t>
  </si>
  <si>
    <t>rata"</t>
  </si>
  <si>
    <t>Ʃ</t>
  </si>
  <si>
    <t>ws</t>
  </si>
  <si>
    <t>penyesuaian westing house</t>
  </si>
  <si>
    <t>uji kecukupan data</t>
  </si>
  <si>
    <t>lama</t>
  </si>
  <si>
    <t>Faktor</t>
  </si>
  <si>
    <t>Kelas</t>
  </si>
  <si>
    <t>Lambang</t>
  </si>
  <si>
    <t>Penyesuaian</t>
  </si>
  <si>
    <t>keterampilan</t>
  </si>
  <si>
    <t>good</t>
  </si>
  <si>
    <t>C1</t>
  </si>
  <si>
    <t>+0.06</t>
  </si>
  <si>
    <t>usaha</t>
  </si>
  <si>
    <t>excellent</t>
  </si>
  <si>
    <t>B1</t>
  </si>
  <si>
    <t>+0.10</t>
  </si>
  <si>
    <t>kondisi kerja</t>
  </si>
  <si>
    <t>fair</t>
  </si>
  <si>
    <t>E</t>
  </si>
  <si>
    <t>-0.02</t>
  </si>
  <si>
    <t>konsistensi</t>
  </si>
  <si>
    <t>B</t>
  </si>
  <si>
    <t>+0.03</t>
  </si>
  <si>
    <t>total</t>
  </si>
  <si>
    <t>+0.21</t>
  </si>
  <si>
    <t>allowance</t>
  </si>
  <si>
    <t>Kelonggaran</t>
  </si>
  <si>
    <t>Kegiatan</t>
  </si>
  <si>
    <t>Ws (menit)</t>
  </si>
  <si>
    <t>Faktor Penyesuaian</t>
  </si>
  <si>
    <t>Wn (menit)</t>
  </si>
  <si>
    <t>Faktor Kelonggaran</t>
  </si>
  <si>
    <t>Wb (menit)</t>
  </si>
  <si>
    <t>Xbar</t>
  </si>
  <si>
    <t>tenaga kerja yang dikeluarkan</t>
  </si>
  <si>
    <t>ringan</t>
  </si>
  <si>
    <t>sortir</t>
  </si>
  <si>
    <t>sikap kerja</t>
  </si>
  <si>
    <t>berdiri diatas dua kaki</t>
  </si>
  <si>
    <t>total jam elemen</t>
  </si>
  <si>
    <t>briefing</t>
  </si>
  <si>
    <t>gerakan kerja</t>
  </si>
  <si>
    <t>sulit</t>
  </si>
  <si>
    <t>kelelahan mata</t>
  </si>
  <si>
    <t>pandangan yang terus menerus dengan foks yang berubah-ubah</t>
  </si>
  <si>
    <t>keaadan tempratur</t>
  </si>
  <si>
    <t>tinggi</t>
  </si>
  <si>
    <t>keadaan atmosfer</t>
  </si>
  <si>
    <t>buruk</t>
  </si>
  <si>
    <t>keadaan lingkungan</t>
  </si>
  <si>
    <t>sangat bising</t>
  </si>
  <si>
    <t>periode</t>
  </si>
  <si>
    <t>Kaitan dengan tugas</t>
  </si>
  <si>
    <t>frek</t>
  </si>
  <si>
    <t>durasi (menit)</t>
  </si>
  <si>
    <t>orang</t>
  </si>
  <si>
    <t>hari kerja pertahun</t>
  </si>
  <si>
    <t>beban kerja (menit)</t>
  </si>
  <si>
    <t>utama</t>
  </si>
  <si>
    <t>pendukung</t>
  </si>
  <si>
    <t>insidential</t>
  </si>
  <si>
    <t>menyiapkan contoh grade</t>
  </si>
  <si>
    <t>menyiapkan box dan pengukur</t>
  </si>
  <si>
    <t>ganti box</t>
  </si>
  <si>
    <t>pengecekan QC</t>
  </si>
  <si>
    <t>harian</t>
  </si>
  <si>
    <t>sortir ulang</t>
  </si>
  <si>
    <t>mingguan</t>
  </si>
  <si>
    <t>meeting</t>
  </si>
  <si>
    <t>tahunan</t>
  </si>
  <si>
    <t>beban kerja unit perhari</t>
  </si>
  <si>
    <t>total waktu teredia</t>
  </si>
  <si>
    <t>bagian</t>
  </si>
  <si>
    <t>jumlah karyawan</t>
  </si>
  <si>
    <t>nilai FTE</t>
  </si>
  <si>
    <t>jumlah yang diusulkan</t>
  </si>
  <si>
    <t>nilai FTE usulan</t>
  </si>
  <si>
    <t>keterangan</t>
  </si>
  <si>
    <t>fte</t>
  </si>
  <si>
    <t>22 orang</t>
  </si>
  <si>
    <t>7 orang</t>
  </si>
  <si>
    <t>normal</t>
  </si>
  <si>
    <t>usulan perbaikan</t>
  </si>
  <si>
    <t>BKA</t>
  </si>
  <si>
    <t>BKB</t>
  </si>
  <si>
    <t>xbar</t>
  </si>
  <si>
    <t>stdev</t>
  </si>
  <si>
    <t>N'</t>
  </si>
  <si>
    <t>wn</t>
  </si>
  <si>
    <t>wb</t>
  </si>
  <si>
    <t>-</t>
  </si>
  <si>
    <t>pengecekan qc</t>
  </si>
  <si>
    <t>waktu siklus rata-rata</t>
  </si>
  <si>
    <t>uji keseragaman data</t>
  </si>
  <si>
    <t>waktu normal</t>
  </si>
  <si>
    <t>waktu baku</t>
  </si>
  <si>
    <t>tenaga yang dikeluarkan</t>
  </si>
  <si>
    <t>proses menyortir pada meja kerja</t>
  </si>
  <si>
    <t>selama bekerja pekerja berdiri dengan dua kaki</t>
  </si>
  <si>
    <t>menunduk dengan area kerja yang sempit</t>
  </si>
  <si>
    <t>pandangan yang terus menerus dengan fokus yang berubah-ubah</t>
  </si>
  <si>
    <t>menyortir sesuai dengan grade warna dan ukuran</t>
  </si>
  <si>
    <t>perkiraan suhu di atas 30 derajat</t>
  </si>
  <si>
    <t>banyak debu dan kurang ventilasi</t>
  </si>
  <si>
    <t>sangat bising karena proses percetakan</t>
  </si>
  <si>
    <t>✓</t>
  </si>
  <si>
    <t>kategori</t>
  </si>
  <si>
    <t>skor</t>
  </si>
  <si>
    <t>temuan</t>
  </si>
  <si>
    <t>perbaikan meja kerja untuk mendukung lingkungan kerja lebih ergonomis</t>
  </si>
  <si>
    <t>posisi pekerja berdiri</t>
  </si>
  <si>
    <t>pekerja cukup sesuai</t>
  </si>
  <si>
    <t xml:space="preserve">pekerja melakukan gerakan seperti balik badan, jongkok, dan mengangkat beban 15 hingga 20 kg secara repetitif </t>
  </si>
  <si>
    <t>perlu perbaikan atau alat bantu pada sistem kerja</t>
  </si>
  <si>
    <t>pekerja diharuskan fokus dengan terus menerus</t>
  </si>
  <si>
    <t>perbaikan pada pencahayaan</t>
  </si>
  <si>
    <t>tungku pembakaran tidak jauh dibelakang pekerja menyebabkan suhu lingkungan pekerja sangat panas dan juga jarak tungku pembakaran dengan lokasi kerja yang berdekatan menyebabkan suhu lingkungan kerja pada bagian sortir sangat panas</t>
  </si>
  <si>
    <t>perlu subtitusi pada isolator tungku pembakaran dan sager keramik</t>
  </si>
  <si>
    <t>debu sangat tebal dan kurang ventilasi</t>
  </si>
  <si>
    <t>lokasi kerja antara percetakan dan bagian sortir berdekatan menyebabkan kebisingan</t>
  </si>
  <si>
    <t>perbaikan lokasi kerja dengan penambahan peredam kebisingan atau penggunaan apd seperti earplug</t>
  </si>
  <si>
    <t>keadaan pencahayaan</t>
  </si>
  <si>
    <t>pencahayaan kurang</t>
  </si>
  <si>
    <t xml:space="preserve">penambahan lux </t>
  </si>
  <si>
    <t>0 = tidak terdapat kesesuaian</t>
  </si>
  <si>
    <t>1 = terdapat sedikit kesesuaian</t>
  </si>
  <si>
    <t>2 = cukup sesuai</t>
  </si>
  <si>
    <t>3 = sesuai</t>
  </si>
  <si>
    <t>4 = sangat sesuai</t>
  </si>
  <si>
    <r>
      <t xml:space="preserve">pekerja melakukan penyortiran pada meja kerja yang tidak </t>
    </r>
    <r>
      <rPr>
        <i/>
        <sz val="10"/>
        <color theme="1"/>
        <rFont val="Times New Roman"/>
        <family val="1"/>
      </rPr>
      <t>adjustable</t>
    </r>
  </si>
  <si>
    <r>
      <t xml:space="preserve">penambahan ventilasi seperti </t>
    </r>
    <r>
      <rPr>
        <i/>
        <sz val="10"/>
        <color theme="1"/>
        <rFont val="Times New Roman"/>
        <family val="1"/>
      </rPr>
      <t xml:space="preserve">exhaust fan </t>
    </r>
    <r>
      <rPr>
        <sz val="10"/>
        <color theme="1"/>
        <rFont val="Times New Roman"/>
        <family val="1"/>
      </rPr>
      <t>atau vakum untuk menanggulangi masalah sirkulasi udara dan debu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</si>
</sst>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scheme val="minor"/>
    </font>
    <font>
      <sz val="12"/>
      <color theme="1"/>
      <name val="Times New Roman"/>
    </font>
    <font>
      <sz val="11"/>
      <name val="Calibri"/>
    </font>
    <font>
      <i/>
      <sz val="12"/>
      <color theme="1"/>
      <name val="Times New Roman"/>
    </font>
    <font>
      <sz val="12"/>
      <color rgb="FF000000"/>
      <name val="Times New Roman"/>
    </font>
    <font>
      <sz val="11"/>
      <color theme="1"/>
      <name val="Calibri"/>
    </font>
    <font>
      <b/>
      <sz val="12"/>
      <color theme="1"/>
      <name val="Times New Roman"/>
    </font>
    <font>
      <sz val="10"/>
      <color theme="1"/>
      <name val="Times New Roman"/>
      <family val="1"/>
    </font>
    <font>
      <sz val="10"/>
      <name val="Times New Roman"/>
      <family val="1"/>
    </font>
    <font>
      <i/>
      <sz val="10"/>
      <color theme="1"/>
      <name val="Times New Roman"/>
      <family val="1"/>
    </font>
  </fonts>
  <fills count="2">
    <fill>
      <patternFill patternType="none"/>
    </fill>
    <fill>
      <patternFill patternType="gray125"/>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68">
    <xf numFmtId="0" fontId="0" fillId="0" borderId="0" xfId="0" applyFont="1" applyAlignment="1"/>
    <xf numFmtId="0" fontId="1" fillId="0" borderId="1" xfId="0" applyFont="1" applyBorder="1" applyAlignment="1">
      <alignment horizontal="center" vertical="center"/>
    </xf>
    <xf numFmtId="0" fontId="1" fillId="0" borderId="0" xfId="0" applyFont="1"/>
    <xf numFmtId="0" fontId="1" fillId="0" borderId="1" xfId="0" applyFont="1" applyBorder="1"/>
    <xf numFmtId="0" fontId="1" fillId="0" borderId="1" xfId="0" applyFont="1" applyBorder="1" applyAlignment="1">
      <alignment horizontal="left" vertical="center"/>
    </xf>
    <xf numFmtId="0" fontId="1" fillId="0" borderId="1" xfId="0" applyFont="1" applyBorder="1" applyAlignment="1">
      <alignment vertical="center"/>
    </xf>
    <xf numFmtId="0" fontId="1" fillId="0" borderId="0" xfId="0" applyFont="1" applyAlignment="1">
      <alignment vertical="center"/>
    </xf>
    <xf numFmtId="49" fontId="1" fillId="0" borderId="1" xfId="0" applyNumberFormat="1" applyFont="1" applyBorder="1" applyAlignment="1">
      <alignment horizontal="center" vertical="center"/>
    </xf>
    <xf numFmtId="49" fontId="1" fillId="0" borderId="1" xfId="0" applyNumberFormat="1" applyFont="1" applyBorder="1"/>
    <xf numFmtId="2" fontId="1" fillId="0" borderId="1" xfId="0" applyNumberFormat="1" applyFont="1" applyBorder="1" applyAlignment="1">
      <alignment horizontal="center" vertical="center"/>
    </xf>
    <xf numFmtId="0" fontId="1" fillId="0" borderId="3" xfId="0" applyFont="1" applyBorder="1" applyAlignment="1">
      <alignment horizontal="center" vertical="center"/>
    </xf>
    <xf numFmtId="0" fontId="1" fillId="0" borderId="10" xfId="0" applyFont="1" applyBorder="1" applyAlignment="1">
      <alignment horizontal="center" vertical="center"/>
    </xf>
    <xf numFmtId="0" fontId="3" fillId="0" borderId="0" xfId="0" applyFont="1"/>
    <xf numFmtId="0" fontId="1" fillId="0" borderId="0" xfId="0" applyFont="1" applyAlignment="1">
      <alignment horizontal="center" vertical="center"/>
    </xf>
    <xf numFmtId="0" fontId="1" fillId="0" borderId="4" xfId="0" applyFont="1" applyBorder="1"/>
    <xf numFmtId="0" fontId="1" fillId="0" borderId="0" xfId="0" applyFont="1" applyAlignment="1">
      <alignment horizontal="left" vertical="center"/>
    </xf>
    <xf numFmtId="0" fontId="4" fillId="0" borderId="0" xfId="0" applyFont="1" applyAlignment="1">
      <alignment horizontal="center" vertical="center"/>
    </xf>
    <xf numFmtId="0" fontId="1" fillId="0" borderId="10" xfId="0" applyFont="1" applyBorder="1"/>
    <xf numFmtId="0" fontId="1" fillId="0" borderId="9" xfId="0" applyFont="1" applyBorder="1"/>
    <xf numFmtId="0" fontId="1" fillId="0" borderId="5" xfId="0" applyFont="1" applyBorder="1"/>
    <xf numFmtId="0" fontId="1" fillId="0" borderId="8" xfId="0" applyFont="1" applyBorder="1"/>
    <xf numFmtId="49" fontId="1" fillId="0" borderId="0" xfId="0" applyNumberFormat="1" applyFont="1" applyAlignment="1">
      <alignment horizontal="center" vertical="center"/>
    </xf>
    <xf numFmtId="0" fontId="1" fillId="0" borderId="0" xfId="0" applyFont="1" applyAlignment="1">
      <alignment horizontal="left" vertical="center" wrapText="1"/>
    </xf>
    <xf numFmtId="0" fontId="1" fillId="0" borderId="10" xfId="0" applyFont="1" applyBorder="1" applyAlignment="1">
      <alignment horizontal="left" vertical="center" wrapText="1"/>
    </xf>
    <xf numFmtId="0" fontId="5" fillId="0" borderId="0" xfId="0" applyFont="1" applyAlignment="1">
      <alignment horizontal="left"/>
    </xf>
    <xf numFmtId="0" fontId="6" fillId="0" borderId="3" xfId="0" applyFont="1" applyBorder="1" applyAlignment="1">
      <alignment horizontal="center" vertical="center"/>
    </xf>
    <xf numFmtId="0" fontId="1" fillId="0" borderId="0" xfId="0" applyFont="1" applyAlignment="1">
      <alignment horizontal="center"/>
    </xf>
    <xf numFmtId="49" fontId="1" fillId="0" borderId="3" xfId="0" applyNumberFormat="1" applyFont="1" applyBorder="1" applyAlignment="1">
      <alignment horizontal="center" vertical="center"/>
    </xf>
    <xf numFmtId="0" fontId="5" fillId="0" borderId="0" xfId="0" applyFont="1" applyAlignment="1">
      <alignment wrapText="1"/>
    </xf>
    <xf numFmtId="0" fontId="1" fillId="0" borderId="10" xfId="0" applyFont="1" applyBorder="1" applyAlignment="1">
      <alignment horizontal="left" vertical="center"/>
    </xf>
    <xf numFmtId="0" fontId="5" fillId="0" borderId="3" xfId="0" applyFont="1" applyBorder="1"/>
    <xf numFmtId="0" fontId="6" fillId="0" borderId="10" xfId="0" applyFont="1" applyBorder="1" applyAlignment="1">
      <alignment horizontal="center" vertical="center"/>
    </xf>
    <xf numFmtId="0" fontId="5" fillId="0" borderId="0" xfId="0" applyFont="1"/>
    <xf numFmtId="0" fontId="7" fillId="0" borderId="1" xfId="0" applyFont="1" applyBorder="1" applyAlignment="1">
      <alignment horizontal="center" vertical="center"/>
    </xf>
    <xf numFmtId="0" fontId="1" fillId="0" borderId="5" xfId="0" applyFont="1" applyBorder="1" applyAlignment="1">
      <alignment horizontal="center" vertical="center"/>
    </xf>
    <xf numFmtId="0" fontId="2" fillId="0" borderId="7" xfId="0" applyFont="1" applyBorder="1"/>
    <xf numFmtId="0" fontId="2" fillId="0" borderId="6" xfId="0" applyFont="1" applyBorder="1"/>
    <xf numFmtId="0" fontId="1" fillId="0" borderId="9" xfId="0" applyFont="1" applyBorder="1" applyAlignment="1">
      <alignment horizontal="center" vertical="center" wrapText="1"/>
    </xf>
    <xf numFmtId="0" fontId="2" fillId="0" borderId="11" xfId="0" applyFont="1" applyBorder="1"/>
    <xf numFmtId="0" fontId="1" fillId="0" borderId="2" xfId="0" applyFont="1" applyBorder="1" applyAlignment="1">
      <alignment horizontal="center" vertical="center"/>
    </xf>
    <xf numFmtId="0" fontId="2" fillId="0" borderId="3" xfId="0" applyFont="1" applyBorder="1"/>
    <xf numFmtId="0" fontId="2" fillId="0" borderId="4" xfId="0" applyFont="1" applyBorder="1"/>
    <xf numFmtId="0" fontId="1" fillId="0" borderId="8" xfId="0" applyFont="1" applyBorder="1" applyAlignment="1">
      <alignment horizontal="center" vertical="center" wrapText="1"/>
    </xf>
    <xf numFmtId="0" fontId="2" fillId="0" borderId="10" xfId="0" applyFont="1" applyBorder="1"/>
    <xf numFmtId="0" fontId="1" fillId="0" borderId="5" xfId="0" applyFont="1" applyBorder="1" applyAlignment="1">
      <alignment horizontal="center" vertical="center" wrapText="1"/>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left" vertical="center"/>
    </xf>
    <xf numFmtId="0" fontId="1" fillId="0" borderId="2" xfId="0" applyFont="1" applyBorder="1" applyAlignment="1">
      <alignment horizontal="center"/>
    </xf>
    <xf numFmtId="0" fontId="0" fillId="0" borderId="0" xfId="0" applyFont="1" applyAlignment="1"/>
    <xf numFmtId="0" fontId="7" fillId="0" borderId="5" xfId="0" applyFont="1" applyBorder="1" applyAlignment="1">
      <alignment horizontal="center" vertical="center" wrapText="1"/>
    </xf>
    <xf numFmtId="0" fontId="8" fillId="0" borderId="6" xfId="0" applyFont="1" applyBorder="1" applyAlignment="1">
      <alignment horizontal="center" vertical="center"/>
    </xf>
    <xf numFmtId="0" fontId="7" fillId="0" borderId="5"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7" fillId="0" borderId="5" xfId="0" applyFont="1" applyBorder="1" applyAlignment="1">
      <alignment horizontal="left" vertical="center" wrapTex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1" fillId="0" borderId="8" xfId="0" applyFont="1" applyBorder="1" applyAlignment="1">
      <alignment horizontal="left" vertical="center" wrapText="1"/>
    </xf>
    <xf numFmtId="0" fontId="1" fillId="0" borderId="8" xfId="0" applyFont="1" applyBorder="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horizontal="left" vertical="center" wrapText="1"/>
    </xf>
    <xf numFmtId="0" fontId="7" fillId="0" borderId="5" xfId="0" applyFont="1" applyBorder="1" applyAlignment="1">
      <alignment horizontal="left" vertical="center"/>
    </xf>
    <xf numFmtId="0" fontId="7"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10" Type="http://schemas.openxmlformats.org/officeDocument/2006/relationships/theme" Target="theme/theme1.xml"/><Relationship Id="rId9" Type="http://customschemas.google.com/relationships/workbookmetadata" Target="metadata"/></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757575"/>
                </a:solidFill>
                <a:latin typeface="+mn-lt"/>
              </a:defRPr>
            </a:pPr>
            <a:r>
              <a:rPr lang="en-US" sz="1400" b="0" i="0">
                <a:solidFill>
                  <a:srgbClr val="757575"/>
                </a:solidFill>
                <a:latin typeface="+mn-lt"/>
              </a:rPr>
              <a:t>Grafik Proses Sortir</a:t>
            </a:r>
          </a:p>
        </c:rich>
      </c:tx>
      <c:overlay val="0"/>
    </c:title>
    <c:autoTitleDeleted val="0"/>
    <c:plotArea>
      <c:layout/>
      <c:lineChart>
        <c:grouping val="standard"/>
        <c:varyColors val="1"/>
        <c:ser>
          <c:idx val="0"/>
          <c:order val="0"/>
          <c:tx>
            <c:v>Xi</c:v>
          </c:tx>
          <c:spPr>
            <a:ln w="28575" cmpd="sng">
              <a:solidFill>
                <a:schemeClr val="accent1"/>
              </a:solidFill>
            </a:ln>
          </c:spPr>
          <c:marker>
            <c:symbol val="none"/>
          </c:marker>
          <c:val>
            <c:numRef>
              <c:f>Sheet1!$O$30:$O$39</c:f>
              <c:numCache>
                <c:formatCode>General</c:formatCode>
                <c:ptCount val="10"/>
                <c:pt idx="0">
                  <c:v>2.23</c:v>
                </c:pt>
                <c:pt idx="1">
                  <c:v>2.31</c:v>
                </c:pt>
                <c:pt idx="2">
                  <c:v>2.34</c:v>
                </c:pt>
                <c:pt idx="3">
                  <c:v>2.2599999999999998</c:v>
                </c:pt>
                <c:pt idx="4">
                  <c:v>2.34</c:v>
                </c:pt>
                <c:pt idx="5">
                  <c:v>2.31</c:v>
                </c:pt>
                <c:pt idx="6">
                  <c:v>2.29</c:v>
                </c:pt>
                <c:pt idx="7">
                  <c:v>2.23</c:v>
                </c:pt>
                <c:pt idx="8">
                  <c:v>2.34</c:v>
                </c:pt>
                <c:pt idx="9">
                  <c:v>2.3199999999999998</c:v>
                </c:pt>
              </c:numCache>
            </c:numRef>
          </c:val>
          <c:smooth val="0"/>
          <c:extLst>
            <c:ext xmlns:c16="http://schemas.microsoft.com/office/drawing/2014/chart" uri="{C3380CC4-5D6E-409C-BE32-E72D297353CC}">
              <c16:uniqueId val="{00000000-A741-4D45-AA13-8A5CBE00E5C0}"/>
            </c:ext>
          </c:extLst>
        </c:ser>
        <c:ser>
          <c:idx val="1"/>
          <c:order val="1"/>
          <c:tx>
            <c:v>BKA</c:v>
          </c:tx>
          <c:spPr>
            <a:ln w="28575" cmpd="sng">
              <a:solidFill>
                <a:schemeClr val="accent2"/>
              </a:solidFill>
            </a:ln>
          </c:spPr>
          <c:marker>
            <c:symbol val="none"/>
          </c:marker>
          <c:val>
            <c:numRef>
              <c:f>Sheet1!$P$30:$P$39</c:f>
              <c:numCache>
                <c:formatCode>General</c:formatCode>
                <c:ptCount val="10"/>
                <c:pt idx="0">
                  <c:v>2.3834355893779358</c:v>
                </c:pt>
                <c:pt idx="1">
                  <c:v>2.3834355893779358</c:v>
                </c:pt>
                <c:pt idx="2">
                  <c:v>2.3834355893779358</c:v>
                </c:pt>
                <c:pt idx="3">
                  <c:v>2.3834355893779358</c:v>
                </c:pt>
                <c:pt idx="4">
                  <c:v>2.3834355893779358</c:v>
                </c:pt>
                <c:pt idx="5">
                  <c:v>2.3834355893779358</c:v>
                </c:pt>
                <c:pt idx="6">
                  <c:v>2.3834355893779358</c:v>
                </c:pt>
                <c:pt idx="7">
                  <c:v>2.3834355893779358</c:v>
                </c:pt>
                <c:pt idx="8">
                  <c:v>2.3834355893779358</c:v>
                </c:pt>
                <c:pt idx="9">
                  <c:v>2.3834355893779358</c:v>
                </c:pt>
              </c:numCache>
            </c:numRef>
          </c:val>
          <c:smooth val="0"/>
          <c:extLst>
            <c:ext xmlns:c16="http://schemas.microsoft.com/office/drawing/2014/chart" uri="{C3380CC4-5D6E-409C-BE32-E72D297353CC}">
              <c16:uniqueId val="{00000001-A741-4D45-AA13-8A5CBE00E5C0}"/>
            </c:ext>
          </c:extLst>
        </c:ser>
        <c:ser>
          <c:idx val="2"/>
          <c:order val="2"/>
          <c:tx>
            <c:v>BKB</c:v>
          </c:tx>
          <c:spPr>
            <a:ln w="28575" cmpd="sng">
              <a:solidFill>
                <a:schemeClr val="accent3"/>
              </a:solidFill>
            </a:ln>
          </c:spPr>
          <c:marker>
            <c:symbol val="none"/>
          </c:marker>
          <c:val>
            <c:numRef>
              <c:f>Sheet1!$Q$30:$Q$39</c:f>
              <c:numCache>
                <c:formatCode>General</c:formatCode>
                <c:ptCount val="10"/>
                <c:pt idx="0">
                  <c:v>2.2105644106220645</c:v>
                </c:pt>
                <c:pt idx="1">
                  <c:v>2.2105644106220645</c:v>
                </c:pt>
                <c:pt idx="2">
                  <c:v>2.2105644106220645</c:v>
                </c:pt>
                <c:pt idx="3">
                  <c:v>2.2105644106220645</c:v>
                </c:pt>
                <c:pt idx="4">
                  <c:v>2.2105644106220645</c:v>
                </c:pt>
                <c:pt idx="5">
                  <c:v>2.2105644106220645</c:v>
                </c:pt>
                <c:pt idx="6">
                  <c:v>2.2105644106220645</c:v>
                </c:pt>
                <c:pt idx="7">
                  <c:v>2.2105644106220645</c:v>
                </c:pt>
                <c:pt idx="8">
                  <c:v>2.2105644106220645</c:v>
                </c:pt>
                <c:pt idx="9">
                  <c:v>2.2105644106220645</c:v>
                </c:pt>
              </c:numCache>
            </c:numRef>
          </c:val>
          <c:smooth val="0"/>
          <c:extLst>
            <c:ext xmlns:c16="http://schemas.microsoft.com/office/drawing/2014/chart" uri="{C3380CC4-5D6E-409C-BE32-E72D297353CC}">
              <c16:uniqueId val="{00000002-A741-4D45-AA13-8A5CBE00E5C0}"/>
            </c:ext>
          </c:extLst>
        </c:ser>
        <c:dLbls>
          <c:showLegendKey val="0"/>
          <c:showVal val="0"/>
          <c:showCatName val="0"/>
          <c:showSerName val="0"/>
          <c:showPercent val="0"/>
          <c:showBubbleSize val="0"/>
        </c:dLbls>
        <c:smooth val="0"/>
        <c:axId val="678193637"/>
        <c:axId val="858828010"/>
      </c:lineChart>
      <c:catAx>
        <c:axId val="678193637"/>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en-US"/>
          </a:p>
        </c:txPr>
        <c:crossAx val="858828010"/>
        <c:crosses val="autoZero"/>
        <c:auto val="1"/>
        <c:lblAlgn val="ctr"/>
        <c:lblOffset val="100"/>
        <c:noMultiLvlLbl val="1"/>
      </c:catAx>
      <c:valAx>
        <c:axId val="858828010"/>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678193637"/>
        <c:crosses val="autoZero"/>
        <c:crossBetween val="between"/>
      </c:valAx>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757575"/>
                </a:solidFill>
                <a:latin typeface="+mn-lt"/>
              </a:defRPr>
            </a:pPr>
            <a:r>
              <a:rPr lang="en-US" sz="1400" b="0" i="0">
                <a:solidFill>
                  <a:srgbClr val="757575"/>
                </a:solidFill>
                <a:latin typeface="+mn-lt"/>
              </a:rPr>
              <a:t>Grafik menyiapkan contoh grade</a:t>
            </a:r>
          </a:p>
        </c:rich>
      </c:tx>
      <c:overlay val="0"/>
    </c:title>
    <c:autoTitleDeleted val="0"/>
    <c:plotArea>
      <c:layout/>
      <c:lineChart>
        <c:grouping val="standard"/>
        <c:varyColors val="1"/>
        <c:ser>
          <c:idx val="0"/>
          <c:order val="0"/>
          <c:tx>
            <c:v>Xi</c:v>
          </c:tx>
          <c:spPr>
            <a:ln w="28575" cmpd="sng">
              <a:solidFill>
                <a:schemeClr val="accent1"/>
              </a:solidFill>
            </a:ln>
          </c:spPr>
          <c:marker>
            <c:symbol val="none"/>
          </c:marker>
          <c:val>
            <c:numRef>
              <c:f>Sheet1!$F$128:$F$137</c:f>
              <c:numCache>
                <c:formatCode>General</c:formatCode>
                <c:ptCount val="10"/>
                <c:pt idx="0">
                  <c:v>1.98</c:v>
                </c:pt>
                <c:pt idx="1">
                  <c:v>1.96</c:v>
                </c:pt>
                <c:pt idx="2">
                  <c:v>2.0099999999999998</c:v>
                </c:pt>
                <c:pt idx="3">
                  <c:v>1.99</c:v>
                </c:pt>
                <c:pt idx="4">
                  <c:v>2.0299999999999998</c:v>
                </c:pt>
                <c:pt idx="5">
                  <c:v>2.0099999999999998</c:v>
                </c:pt>
                <c:pt idx="6">
                  <c:v>2.02</c:v>
                </c:pt>
                <c:pt idx="7">
                  <c:v>2.0499999999999998</c:v>
                </c:pt>
                <c:pt idx="8">
                  <c:v>2.02</c:v>
                </c:pt>
                <c:pt idx="9">
                  <c:v>2.02</c:v>
                </c:pt>
              </c:numCache>
            </c:numRef>
          </c:val>
          <c:smooth val="0"/>
          <c:extLst>
            <c:ext xmlns:c16="http://schemas.microsoft.com/office/drawing/2014/chart" uri="{C3380CC4-5D6E-409C-BE32-E72D297353CC}">
              <c16:uniqueId val="{00000000-2CAA-4B75-AD30-770493F58AF7}"/>
            </c:ext>
          </c:extLst>
        </c:ser>
        <c:ser>
          <c:idx val="1"/>
          <c:order val="1"/>
          <c:tx>
            <c:v>BKA</c:v>
          </c:tx>
          <c:spPr>
            <a:ln w="28575" cmpd="sng">
              <a:solidFill>
                <a:schemeClr val="accent2"/>
              </a:solidFill>
            </a:ln>
          </c:spPr>
          <c:marker>
            <c:symbol val="none"/>
          </c:marker>
          <c:val>
            <c:numRef>
              <c:f>Sheet1!$I$128:$I$137</c:f>
              <c:numCache>
                <c:formatCode>General</c:formatCode>
                <c:ptCount val="10"/>
                <c:pt idx="0">
                  <c:v>2.0609999999999999</c:v>
                </c:pt>
                <c:pt idx="1">
                  <c:v>2.0609999999999999</c:v>
                </c:pt>
                <c:pt idx="2">
                  <c:v>2.0609999999999999</c:v>
                </c:pt>
                <c:pt idx="3">
                  <c:v>2.0609999999999999</c:v>
                </c:pt>
                <c:pt idx="4">
                  <c:v>2.0609999999999999</c:v>
                </c:pt>
                <c:pt idx="5">
                  <c:v>2.0609999999999999</c:v>
                </c:pt>
                <c:pt idx="6">
                  <c:v>2.0609999999999999</c:v>
                </c:pt>
                <c:pt idx="7">
                  <c:v>2.0609999999999999</c:v>
                </c:pt>
                <c:pt idx="8">
                  <c:v>2.0609999999999999</c:v>
                </c:pt>
                <c:pt idx="9">
                  <c:v>2.0609999999999999</c:v>
                </c:pt>
              </c:numCache>
            </c:numRef>
          </c:val>
          <c:smooth val="0"/>
          <c:extLst>
            <c:ext xmlns:c16="http://schemas.microsoft.com/office/drawing/2014/chart" uri="{C3380CC4-5D6E-409C-BE32-E72D297353CC}">
              <c16:uniqueId val="{00000001-2CAA-4B75-AD30-770493F58AF7}"/>
            </c:ext>
          </c:extLst>
        </c:ser>
        <c:ser>
          <c:idx val="2"/>
          <c:order val="2"/>
          <c:tx>
            <c:v>BKB</c:v>
          </c:tx>
          <c:spPr>
            <a:ln w="28575" cmpd="sng">
              <a:solidFill>
                <a:schemeClr val="accent3"/>
              </a:solidFill>
            </a:ln>
          </c:spPr>
          <c:marker>
            <c:symbol val="none"/>
          </c:marker>
          <c:val>
            <c:numRef>
              <c:f>Sheet1!$J$128:$J$137</c:f>
              <c:numCache>
                <c:formatCode>General</c:formatCode>
                <c:ptCount val="10"/>
                <c:pt idx="0">
                  <c:v>1.956974</c:v>
                </c:pt>
                <c:pt idx="1">
                  <c:v>1.956974</c:v>
                </c:pt>
                <c:pt idx="2">
                  <c:v>1.956974</c:v>
                </c:pt>
                <c:pt idx="3">
                  <c:v>1.956974</c:v>
                </c:pt>
                <c:pt idx="4">
                  <c:v>1.956974</c:v>
                </c:pt>
                <c:pt idx="5">
                  <c:v>1.956974</c:v>
                </c:pt>
                <c:pt idx="6">
                  <c:v>1.956974</c:v>
                </c:pt>
                <c:pt idx="7">
                  <c:v>1.956974</c:v>
                </c:pt>
                <c:pt idx="8">
                  <c:v>1.956974</c:v>
                </c:pt>
                <c:pt idx="9">
                  <c:v>1.956974</c:v>
                </c:pt>
              </c:numCache>
            </c:numRef>
          </c:val>
          <c:smooth val="0"/>
          <c:extLst>
            <c:ext xmlns:c16="http://schemas.microsoft.com/office/drawing/2014/chart" uri="{C3380CC4-5D6E-409C-BE32-E72D297353CC}">
              <c16:uniqueId val="{00000002-2CAA-4B75-AD30-770493F58AF7}"/>
            </c:ext>
          </c:extLst>
        </c:ser>
        <c:dLbls>
          <c:showLegendKey val="0"/>
          <c:showVal val="0"/>
          <c:showCatName val="0"/>
          <c:showSerName val="0"/>
          <c:showPercent val="0"/>
          <c:showBubbleSize val="0"/>
        </c:dLbls>
        <c:smooth val="0"/>
        <c:axId val="392698106"/>
        <c:axId val="204735887"/>
      </c:lineChart>
      <c:catAx>
        <c:axId val="392698106"/>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en-US"/>
          </a:p>
        </c:txPr>
        <c:crossAx val="204735887"/>
        <c:crosses val="autoZero"/>
        <c:auto val="1"/>
        <c:lblAlgn val="ctr"/>
        <c:lblOffset val="100"/>
        <c:noMultiLvlLbl val="1"/>
      </c:catAx>
      <c:valAx>
        <c:axId val="204735887"/>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392698106"/>
        <c:crosses val="autoZero"/>
        <c:crossBetween val="between"/>
      </c:valAx>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757575"/>
                </a:solidFill>
                <a:latin typeface="+mn-lt"/>
              </a:defRPr>
            </a:pPr>
            <a:r>
              <a:rPr lang="en-US" sz="1400" b="0" i="0">
                <a:solidFill>
                  <a:srgbClr val="757575"/>
                </a:solidFill>
                <a:latin typeface="+mn-lt"/>
              </a:rPr>
              <a:t>Grafik menyiapkan box dan pengukur</a:t>
            </a:r>
          </a:p>
        </c:rich>
      </c:tx>
      <c:overlay val="0"/>
    </c:title>
    <c:autoTitleDeleted val="0"/>
    <c:plotArea>
      <c:layout/>
      <c:lineChart>
        <c:grouping val="standard"/>
        <c:varyColors val="1"/>
        <c:ser>
          <c:idx val="0"/>
          <c:order val="0"/>
          <c:tx>
            <c:v>Xi</c:v>
          </c:tx>
          <c:spPr>
            <a:ln w="28575" cmpd="sng">
              <a:solidFill>
                <a:schemeClr val="accent1"/>
              </a:solidFill>
            </a:ln>
          </c:spPr>
          <c:marker>
            <c:symbol val="none"/>
          </c:marker>
          <c:val>
            <c:numRef>
              <c:f>Sheet1!$F$161:$F$170</c:f>
              <c:numCache>
                <c:formatCode>General</c:formatCode>
                <c:ptCount val="10"/>
                <c:pt idx="0">
                  <c:v>4.12</c:v>
                </c:pt>
                <c:pt idx="1">
                  <c:v>4.13</c:v>
                </c:pt>
                <c:pt idx="2">
                  <c:v>4.0199999999999996</c:v>
                </c:pt>
                <c:pt idx="3">
                  <c:v>4.05</c:v>
                </c:pt>
                <c:pt idx="4">
                  <c:v>3.91</c:v>
                </c:pt>
                <c:pt idx="5">
                  <c:v>4.01</c:v>
                </c:pt>
                <c:pt idx="6">
                  <c:v>3.89</c:v>
                </c:pt>
                <c:pt idx="7">
                  <c:v>3.97</c:v>
                </c:pt>
                <c:pt idx="8">
                  <c:v>4.04</c:v>
                </c:pt>
                <c:pt idx="9">
                  <c:v>4.04</c:v>
                </c:pt>
              </c:numCache>
            </c:numRef>
          </c:val>
          <c:smooth val="0"/>
          <c:extLst>
            <c:ext xmlns:c16="http://schemas.microsoft.com/office/drawing/2014/chart" uri="{C3380CC4-5D6E-409C-BE32-E72D297353CC}">
              <c16:uniqueId val="{00000000-206D-4DB4-A245-80406A587C25}"/>
            </c:ext>
          </c:extLst>
        </c:ser>
        <c:ser>
          <c:idx val="1"/>
          <c:order val="1"/>
          <c:tx>
            <c:v>BKA</c:v>
          </c:tx>
          <c:spPr>
            <a:ln w="28575" cmpd="sng">
              <a:solidFill>
                <a:schemeClr val="accent2"/>
              </a:solidFill>
            </a:ln>
          </c:spPr>
          <c:marker>
            <c:symbol val="none"/>
          </c:marker>
          <c:val>
            <c:numRef>
              <c:f>Sheet1!$I$161:$I$170</c:f>
              <c:numCache>
                <c:formatCode>General</c:formatCode>
                <c:ptCount val="10"/>
                <c:pt idx="0">
                  <c:v>4.1749000000000001</c:v>
                </c:pt>
                <c:pt idx="1">
                  <c:v>4.1749000000000001</c:v>
                </c:pt>
                <c:pt idx="2">
                  <c:v>4.1749000000000001</c:v>
                </c:pt>
                <c:pt idx="3">
                  <c:v>4.1749000000000001</c:v>
                </c:pt>
                <c:pt idx="4">
                  <c:v>4.1749000000000001</c:v>
                </c:pt>
                <c:pt idx="5">
                  <c:v>4.1749000000000001</c:v>
                </c:pt>
                <c:pt idx="6">
                  <c:v>4.1749000000000001</c:v>
                </c:pt>
                <c:pt idx="7">
                  <c:v>4.1749000000000001</c:v>
                </c:pt>
                <c:pt idx="8">
                  <c:v>4.1749000000000001</c:v>
                </c:pt>
                <c:pt idx="9">
                  <c:v>4.1749000000000001</c:v>
                </c:pt>
              </c:numCache>
            </c:numRef>
          </c:val>
          <c:smooth val="0"/>
          <c:extLst>
            <c:ext xmlns:c16="http://schemas.microsoft.com/office/drawing/2014/chart" uri="{C3380CC4-5D6E-409C-BE32-E72D297353CC}">
              <c16:uniqueId val="{00000001-206D-4DB4-A245-80406A587C25}"/>
            </c:ext>
          </c:extLst>
        </c:ser>
        <c:ser>
          <c:idx val="2"/>
          <c:order val="2"/>
          <c:tx>
            <c:v>BKB</c:v>
          </c:tx>
          <c:spPr>
            <a:ln w="28575" cmpd="sng">
              <a:solidFill>
                <a:schemeClr val="accent3"/>
              </a:solidFill>
            </a:ln>
          </c:spPr>
          <c:marker>
            <c:symbol val="none"/>
          </c:marker>
          <c:val>
            <c:numRef>
              <c:f>Sheet1!$J$161:$J$170</c:f>
              <c:numCache>
                <c:formatCode>General</c:formatCode>
                <c:ptCount val="10"/>
                <c:pt idx="0">
                  <c:v>3.8611420000000001</c:v>
                </c:pt>
                <c:pt idx="1">
                  <c:v>3.8611420000000001</c:v>
                </c:pt>
                <c:pt idx="2">
                  <c:v>3.8611420000000001</c:v>
                </c:pt>
                <c:pt idx="3">
                  <c:v>3.8611420000000001</c:v>
                </c:pt>
                <c:pt idx="4">
                  <c:v>3.8611420000000001</c:v>
                </c:pt>
                <c:pt idx="5">
                  <c:v>3.8611420000000001</c:v>
                </c:pt>
                <c:pt idx="6">
                  <c:v>3.8611420000000001</c:v>
                </c:pt>
                <c:pt idx="7">
                  <c:v>3.8611420000000001</c:v>
                </c:pt>
                <c:pt idx="8">
                  <c:v>3.8611420000000001</c:v>
                </c:pt>
                <c:pt idx="9">
                  <c:v>3.8611420000000001</c:v>
                </c:pt>
              </c:numCache>
            </c:numRef>
          </c:val>
          <c:smooth val="0"/>
          <c:extLst>
            <c:ext xmlns:c16="http://schemas.microsoft.com/office/drawing/2014/chart" uri="{C3380CC4-5D6E-409C-BE32-E72D297353CC}">
              <c16:uniqueId val="{00000002-206D-4DB4-A245-80406A587C25}"/>
            </c:ext>
          </c:extLst>
        </c:ser>
        <c:dLbls>
          <c:showLegendKey val="0"/>
          <c:showVal val="0"/>
          <c:showCatName val="0"/>
          <c:showSerName val="0"/>
          <c:showPercent val="0"/>
          <c:showBubbleSize val="0"/>
        </c:dLbls>
        <c:smooth val="0"/>
        <c:axId val="1578113889"/>
        <c:axId val="1313224247"/>
      </c:lineChart>
      <c:catAx>
        <c:axId val="1578113889"/>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en-US"/>
          </a:p>
        </c:txPr>
        <c:crossAx val="1313224247"/>
        <c:crosses val="autoZero"/>
        <c:auto val="1"/>
        <c:lblAlgn val="ctr"/>
        <c:lblOffset val="100"/>
        <c:noMultiLvlLbl val="1"/>
      </c:catAx>
      <c:valAx>
        <c:axId val="1313224247"/>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1578113889"/>
        <c:crosses val="autoZero"/>
        <c:crossBetween val="between"/>
      </c:valAx>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757575"/>
                </a:solidFill>
                <a:latin typeface="+mn-lt"/>
              </a:defRPr>
            </a:pPr>
            <a:r>
              <a:rPr lang="en-US" sz="1400" b="0" i="0">
                <a:solidFill>
                  <a:srgbClr val="757575"/>
                </a:solidFill>
                <a:latin typeface="+mn-lt"/>
              </a:rPr>
              <a:t>Grafik mengukur keramik</a:t>
            </a:r>
          </a:p>
        </c:rich>
      </c:tx>
      <c:overlay val="0"/>
    </c:title>
    <c:autoTitleDeleted val="0"/>
    <c:plotArea>
      <c:layout/>
      <c:lineChart>
        <c:grouping val="standard"/>
        <c:varyColors val="1"/>
        <c:ser>
          <c:idx val="0"/>
          <c:order val="0"/>
          <c:tx>
            <c:v>Xi</c:v>
          </c:tx>
          <c:spPr>
            <a:ln w="28575" cmpd="sng">
              <a:solidFill>
                <a:schemeClr val="accent1"/>
              </a:solidFill>
            </a:ln>
          </c:spPr>
          <c:marker>
            <c:symbol val="none"/>
          </c:marker>
          <c:val>
            <c:numRef>
              <c:f>Sheet1!$F$196:$F$205</c:f>
              <c:numCache>
                <c:formatCode>General</c:formatCode>
                <c:ptCount val="10"/>
                <c:pt idx="0">
                  <c:v>2.1000000000000001E-2</c:v>
                </c:pt>
                <c:pt idx="1">
                  <c:v>0.02</c:v>
                </c:pt>
                <c:pt idx="2">
                  <c:v>2.1000000000000001E-2</c:v>
                </c:pt>
                <c:pt idx="3">
                  <c:v>1.7999999999999999E-2</c:v>
                </c:pt>
                <c:pt idx="4">
                  <c:v>0.02</c:v>
                </c:pt>
                <c:pt idx="5">
                  <c:v>2.1000000000000001E-2</c:v>
                </c:pt>
                <c:pt idx="6">
                  <c:v>1.7999999999999999E-2</c:v>
                </c:pt>
                <c:pt idx="7">
                  <c:v>0.02</c:v>
                </c:pt>
                <c:pt idx="8">
                  <c:v>0.02</c:v>
                </c:pt>
                <c:pt idx="9">
                  <c:v>2.1000000000000001E-2</c:v>
                </c:pt>
              </c:numCache>
            </c:numRef>
          </c:val>
          <c:smooth val="0"/>
          <c:extLst>
            <c:ext xmlns:c16="http://schemas.microsoft.com/office/drawing/2014/chart" uri="{C3380CC4-5D6E-409C-BE32-E72D297353CC}">
              <c16:uniqueId val="{00000000-D7DB-46E0-B641-112E789CE7E2}"/>
            </c:ext>
          </c:extLst>
        </c:ser>
        <c:ser>
          <c:idx val="1"/>
          <c:order val="1"/>
          <c:tx>
            <c:v>BKA</c:v>
          </c:tx>
          <c:spPr>
            <a:ln w="28575" cmpd="sng">
              <a:solidFill>
                <a:schemeClr val="accent2"/>
              </a:solidFill>
            </a:ln>
          </c:spPr>
          <c:marker>
            <c:symbol val="none"/>
          </c:marker>
          <c:val>
            <c:numRef>
              <c:f>Sheet1!$I$196:$I$205</c:f>
              <c:numCache>
                <c:formatCode>General</c:formatCode>
                <c:ptCount val="10"/>
                <c:pt idx="0">
                  <c:v>2.23E-2</c:v>
                </c:pt>
                <c:pt idx="1">
                  <c:v>2.23E-2</c:v>
                </c:pt>
                <c:pt idx="2">
                  <c:v>2.23E-2</c:v>
                </c:pt>
                <c:pt idx="3">
                  <c:v>2.23E-2</c:v>
                </c:pt>
                <c:pt idx="4">
                  <c:v>2.23E-2</c:v>
                </c:pt>
                <c:pt idx="5">
                  <c:v>2.23E-2</c:v>
                </c:pt>
                <c:pt idx="6">
                  <c:v>2.23E-2</c:v>
                </c:pt>
                <c:pt idx="7">
                  <c:v>2.23E-2</c:v>
                </c:pt>
                <c:pt idx="8">
                  <c:v>2.23E-2</c:v>
                </c:pt>
                <c:pt idx="9">
                  <c:v>2.23E-2</c:v>
                </c:pt>
              </c:numCache>
            </c:numRef>
          </c:val>
          <c:smooth val="0"/>
          <c:extLst>
            <c:ext xmlns:c16="http://schemas.microsoft.com/office/drawing/2014/chart" uri="{C3380CC4-5D6E-409C-BE32-E72D297353CC}">
              <c16:uniqueId val="{00000001-D7DB-46E0-B641-112E789CE7E2}"/>
            </c:ext>
          </c:extLst>
        </c:ser>
        <c:ser>
          <c:idx val="2"/>
          <c:order val="2"/>
          <c:tx>
            <c:v>BKB</c:v>
          </c:tx>
          <c:spPr>
            <a:ln w="28575" cmpd="sng">
              <a:solidFill>
                <a:schemeClr val="accent3"/>
              </a:solidFill>
            </a:ln>
          </c:spPr>
          <c:marker>
            <c:symbol val="none"/>
          </c:marker>
          <c:val>
            <c:numRef>
              <c:f>Sheet1!$J$196:$J$205</c:f>
              <c:numCache>
                <c:formatCode>General</c:formatCode>
                <c:ptCount val="10"/>
                <c:pt idx="0">
                  <c:v>1.7690999999999998E-2</c:v>
                </c:pt>
                <c:pt idx="1">
                  <c:v>1.7690999999999998E-2</c:v>
                </c:pt>
                <c:pt idx="2">
                  <c:v>1.7690999999999998E-2</c:v>
                </c:pt>
                <c:pt idx="3">
                  <c:v>1.7690999999999998E-2</c:v>
                </c:pt>
                <c:pt idx="4">
                  <c:v>1.7690999999999998E-2</c:v>
                </c:pt>
                <c:pt idx="5">
                  <c:v>1.7690999999999998E-2</c:v>
                </c:pt>
                <c:pt idx="6">
                  <c:v>1.7690999999999998E-2</c:v>
                </c:pt>
                <c:pt idx="7">
                  <c:v>1.7690999999999998E-2</c:v>
                </c:pt>
                <c:pt idx="8">
                  <c:v>1.7690999999999998E-2</c:v>
                </c:pt>
                <c:pt idx="9">
                  <c:v>1.7690999999999998E-2</c:v>
                </c:pt>
              </c:numCache>
            </c:numRef>
          </c:val>
          <c:smooth val="0"/>
          <c:extLst>
            <c:ext xmlns:c16="http://schemas.microsoft.com/office/drawing/2014/chart" uri="{C3380CC4-5D6E-409C-BE32-E72D297353CC}">
              <c16:uniqueId val="{00000002-D7DB-46E0-B641-112E789CE7E2}"/>
            </c:ext>
          </c:extLst>
        </c:ser>
        <c:dLbls>
          <c:showLegendKey val="0"/>
          <c:showVal val="0"/>
          <c:showCatName val="0"/>
          <c:showSerName val="0"/>
          <c:showPercent val="0"/>
          <c:showBubbleSize val="0"/>
        </c:dLbls>
        <c:smooth val="0"/>
        <c:axId val="1304162741"/>
        <c:axId val="1835484956"/>
      </c:lineChart>
      <c:catAx>
        <c:axId val="1304162741"/>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en-US"/>
          </a:p>
        </c:txPr>
        <c:crossAx val="1835484956"/>
        <c:crosses val="autoZero"/>
        <c:auto val="1"/>
        <c:lblAlgn val="ctr"/>
        <c:lblOffset val="100"/>
        <c:noMultiLvlLbl val="1"/>
      </c:catAx>
      <c:valAx>
        <c:axId val="1835484956"/>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1304162741"/>
        <c:crosses val="autoZero"/>
        <c:crossBetween val="between"/>
      </c:valAx>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757575"/>
                </a:solidFill>
                <a:latin typeface="+mn-lt"/>
              </a:defRPr>
            </a:pPr>
            <a:r>
              <a:rPr lang="en-US" sz="1400" b="0" i="0">
                <a:solidFill>
                  <a:srgbClr val="757575"/>
                </a:solidFill>
                <a:latin typeface="+mn-lt"/>
              </a:rPr>
              <a:t>Grafik ganti box yang penuh</a:t>
            </a:r>
          </a:p>
        </c:rich>
      </c:tx>
      <c:overlay val="0"/>
    </c:title>
    <c:autoTitleDeleted val="0"/>
    <c:plotArea>
      <c:layout/>
      <c:lineChart>
        <c:grouping val="standard"/>
        <c:varyColors val="1"/>
        <c:ser>
          <c:idx val="0"/>
          <c:order val="0"/>
          <c:tx>
            <c:v>Xi</c:v>
          </c:tx>
          <c:spPr>
            <a:ln w="28575" cmpd="sng">
              <a:solidFill>
                <a:schemeClr val="accent1"/>
              </a:solidFill>
            </a:ln>
          </c:spPr>
          <c:marker>
            <c:symbol val="none"/>
          </c:marker>
          <c:val>
            <c:numRef>
              <c:f>Sheet1!$F$230:$F$239</c:f>
              <c:numCache>
                <c:formatCode>General</c:formatCode>
                <c:ptCount val="10"/>
                <c:pt idx="0">
                  <c:v>1.02</c:v>
                </c:pt>
                <c:pt idx="1">
                  <c:v>1.01</c:v>
                </c:pt>
                <c:pt idx="2">
                  <c:v>1.02</c:v>
                </c:pt>
                <c:pt idx="3">
                  <c:v>1.02</c:v>
                </c:pt>
                <c:pt idx="4">
                  <c:v>1.01</c:v>
                </c:pt>
                <c:pt idx="5">
                  <c:v>1.03</c:v>
                </c:pt>
                <c:pt idx="6">
                  <c:v>1.02</c:v>
                </c:pt>
                <c:pt idx="7">
                  <c:v>1.04</c:v>
                </c:pt>
                <c:pt idx="8">
                  <c:v>0.96</c:v>
                </c:pt>
                <c:pt idx="9">
                  <c:v>0.97</c:v>
                </c:pt>
              </c:numCache>
            </c:numRef>
          </c:val>
          <c:smooth val="0"/>
          <c:extLst>
            <c:ext xmlns:c16="http://schemas.microsoft.com/office/drawing/2014/chart" uri="{C3380CC4-5D6E-409C-BE32-E72D297353CC}">
              <c16:uniqueId val="{00000000-6342-4AC4-BE73-0A65A629FE50}"/>
            </c:ext>
          </c:extLst>
        </c:ser>
        <c:ser>
          <c:idx val="1"/>
          <c:order val="1"/>
          <c:tx>
            <c:v>BKA</c:v>
          </c:tx>
          <c:spPr>
            <a:ln w="28575" cmpd="sng">
              <a:solidFill>
                <a:schemeClr val="accent2"/>
              </a:solidFill>
            </a:ln>
          </c:spPr>
          <c:marker>
            <c:symbol val="none"/>
          </c:marker>
          <c:val>
            <c:numRef>
              <c:f>Sheet1!$I$230:$I$239</c:f>
              <c:numCache>
                <c:formatCode>General</c:formatCode>
                <c:ptCount val="10"/>
                <c:pt idx="0">
                  <c:v>1.0608</c:v>
                </c:pt>
                <c:pt idx="1">
                  <c:v>1.0608</c:v>
                </c:pt>
                <c:pt idx="2">
                  <c:v>1.0608</c:v>
                </c:pt>
                <c:pt idx="3">
                  <c:v>1.0608</c:v>
                </c:pt>
                <c:pt idx="4">
                  <c:v>1.0608</c:v>
                </c:pt>
                <c:pt idx="5">
                  <c:v>1.0608</c:v>
                </c:pt>
                <c:pt idx="6">
                  <c:v>1.0608</c:v>
                </c:pt>
                <c:pt idx="7">
                  <c:v>1.0608</c:v>
                </c:pt>
                <c:pt idx="8">
                  <c:v>1.0608</c:v>
                </c:pt>
                <c:pt idx="9">
                  <c:v>1.0608</c:v>
                </c:pt>
              </c:numCache>
            </c:numRef>
          </c:val>
          <c:smooth val="0"/>
          <c:extLst>
            <c:ext xmlns:c16="http://schemas.microsoft.com/office/drawing/2014/chart" uri="{C3380CC4-5D6E-409C-BE32-E72D297353CC}">
              <c16:uniqueId val="{00000001-6342-4AC4-BE73-0A65A629FE50}"/>
            </c:ext>
          </c:extLst>
        </c:ser>
        <c:ser>
          <c:idx val="2"/>
          <c:order val="2"/>
          <c:tx>
            <c:v>BKB</c:v>
          </c:tx>
          <c:spPr>
            <a:ln w="28575" cmpd="sng">
              <a:solidFill>
                <a:schemeClr val="accent3"/>
              </a:solidFill>
            </a:ln>
          </c:spPr>
          <c:marker>
            <c:symbol val="none"/>
          </c:marker>
          <c:val>
            <c:numRef>
              <c:f>Sheet1!$J$230:$J$239</c:f>
              <c:numCache>
                <c:formatCode>General</c:formatCode>
                <c:ptCount val="10"/>
                <c:pt idx="0">
                  <c:v>0.95592279999999996</c:v>
                </c:pt>
                <c:pt idx="1">
                  <c:v>0.95592279999999996</c:v>
                </c:pt>
                <c:pt idx="2">
                  <c:v>0.95592279999999996</c:v>
                </c:pt>
                <c:pt idx="3">
                  <c:v>0.95592279999999996</c:v>
                </c:pt>
                <c:pt idx="4">
                  <c:v>0.95592279999999996</c:v>
                </c:pt>
                <c:pt idx="5">
                  <c:v>0.95592279999999996</c:v>
                </c:pt>
                <c:pt idx="6">
                  <c:v>0.95592279999999996</c:v>
                </c:pt>
                <c:pt idx="7">
                  <c:v>0.95592279999999996</c:v>
                </c:pt>
                <c:pt idx="8">
                  <c:v>0.95592279999999996</c:v>
                </c:pt>
                <c:pt idx="9">
                  <c:v>0.95592279999999996</c:v>
                </c:pt>
              </c:numCache>
            </c:numRef>
          </c:val>
          <c:smooth val="0"/>
          <c:extLst>
            <c:ext xmlns:c16="http://schemas.microsoft.com/office/drawing/2014/chart" uri="{C3380CC4-5D6E-409C-BE32-E72D297353CC}">
              <c16:uniqueId val="{00000002-6342-4AC4-BE73-0A65A629FE50}"/>
            </c:ext>
          </c:extLst>
        </c:ser>
        <c:dLbls>
          <c:showLegendKey val="0"/>
          <c:showVal val="0"/>
          <c:showCatName val="0"/>
          <c:showSerName val="0"/>
          <c:showPercent val="0"/>
          <c:showBubbleSize val="0"/>
        </c:dLbls>
        <c:smooth val="0"/>
        <c:axId val="1239609852"/>
        <c:axId val="238535433"/>
      </c:lineChart>
      <c:catAx>
        <c:axId val="1239609852"/>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en-US"/>
          </a:p>
        </c:txPr>
        <c:crossAx val="238535433"/>
        <c:crosses val="autoZero"/>
        <c:auto val="1"/>
        <c:lblAlgn val="ctr"/>
        <c:lblOffset val="100"/>
        <c:noMultiLvlLbl val="1"/>
      </c:catAx>
      <c:valAx>
        <c:axId val="238535433"/>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1239609852"/>
        <c:crosses val="autoZero"/>
        <c:crossBetween val="between"/>
      </c:valAx>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757575"/>
                </a:solidFill>
                <a:latin typeface="+mn-lt"/>
              </a:defRPr>
            </a:pPr>
            <a:r>
              <a:rPr lang="en-US" sz="1400" b="0" i="0">
                <a:solidFill>
                  <a:srgbClr val="757575"/>
                </a:solidFill>
                <a:latin typeface="+mn-lt"/>
              </a:rPr>
              <a:t>Grafik pengecekan QC</a:t>
            </a:r>
          </a:p>
        </c:rich>
      </c:tx>
      <c:overlay val="0"/>
    </c:title>
    <c:autoTitleDeleted val="0"/>
    <c:plotArea>
      <c:layout/>
      <c:lineChart>
        <c:grouping val="standard"/>
        <c:varyColors val="1"/>
        <c:ser>
          <c:idx val="0"/>
          <c:order val="0"/>
          <c:tx>
            <c:v>Xi</c:v>
          </c:tx>
          <c:spPr>
            <a:ln w="28575" cmpd="sng">
              <a:solidFill>
                <a:schemeClr val="accent1"/>
              </a:solidFill>
            </a:ln>
          </c:spPr>
          <c:marker>
            <c:symbol val="none"/>
          </c:marker>
          <c:val>
            <c:numRef>
              <c:f>Sheet1!$F$264:$F$273</c:f>
              <c:numCache>
                <c:formatCode>General</c:formatCode>
                <c:ptCount val="10"/>
                <c:pt idx="0">
                  <c:v>1.95</c:v>
                </c:pt>
                <c:pt idx="1">
                  <c:v>2</c:v>
                </c:pt>
                <c:pt idx="2">
                  <c:v>2.0499999999999998</c:v>
                </c:pt>
                <c:pt idx="3">
                  <c:v>1.98</c:v>
                </c:pt>
                <c:pt idx="4">
                  <c:v>2.08</c:v>
                </c:pt>
                <c:pt idx="5">
                  <c:v>2.0299999999999998</c:v>
                </c:pt>
                <c:pt idx="6">
                  <c:v>1.99</c:v>
                </c:pt>
                <c:pt idx="7">
                  <c:v>2.0299999999999998</c:v>
                </c:pt>
                <c:pt idx="8">
                  <c:v>2.0099999999999998</c:v>
                </c:pt>
                <c:pt idx="9">
                  <c:v>2.04</c:v>
                </c:pt>
              </c:numCache>
            </c:numRef>
          </c:val>
          <c:smooth val="0"/>
          <c:extLst>
            <c:ext xmlns:c16="http://schemas.microsoft.com/office/drawing/2014/chart" uri="{C3380CC4-5D6E-409C-BE32-E72D297353CC}">
              <c16:uniqueId val="{00000000-80BC-4130-9C84-64A1E84534D0}"/>
            </c:ext>
          </c:extLst>
        </c:ser>
        <c:ser>
          <c:idx val="1"/>
          <c:order val="1"/>
          <c:tx>
            <c:v>BKA</c:v>
          </c:tx>
          <c:spPr>
            <a:ln w="28575" cmpd="sng">
              <a:solidFill>
                <a:schemeClr val="accent2"/>
              </a:solidFill>
            </a:ln>
          </c:spPr>
          <c:marker>
            <c:symbol val="none"/>
          </c:marker>
          <c:val>
            <c:numRef>
              <c:f>Sheet1!$I$264:$I$273</c:f>
              <c:numCache>
                <c:formatCode>General</c:formatCode>
                <c:ptCount val="10"/>
                <c:pt idx="0">
                  <c:v>2.0914999999999999</c:v>
                </c:pt>
                <c:pt idx="1">
                  <c:v>2.0914999999999999</c:v>
                </c:pt>
                <c:pt idx="2">
                  <c:v>2.0914999999999999</c:v>
                </c:pt>
                <c:pt idx="3">
                  <c:v>2.0914999999999999</c:v>
                </c:pt>
                <c:pt idx="4">
                  <c:v>2.0914999999999999</c:v>
                </c:pt>
                <c:pt idx="5">
                  <c:v>2.0914999999999999</c:v>
                </c:pt>
                <c:pt idx="6">
                  <c:v>2.0914999999999999</c:v>
                </c:pt>
                <c:pt idx="7">
                  <c:v>2.0914999999999999</c:v>
                </c:pt>
                <c:pt idx="8">
                  <c:v>2.0914999999999999</c:v>
                </c:pt>
                <c:pt idx="9">
                  <c:v>2.0914999999999999</c:v>
                </c:pt>
              </c:numCache>
            </c:numRef>
          </c:val>
          <c:smooth val="0"/>
          <c:extLst>
            <c:ext xmlns:c16="http://schemas.microsoft.com/office/drawing/2014/chart" uri="{C3380CC4-5D6E-409C-BE32-E72D297353CC}">
              <c16:uniqueId val="{00000001-80BC-4130-9C84-64A1E84534D0}"/>
            </c:ext>
          </c:extLst>
        </c:ser>
        <c:ser>
          <c:idx val="2"/>
          <c:order val="2"/>
          <c:tx>
            <c:v>BKB</c:v>
          </c:tx>
          <c:spPr>
            <a:ln w="28575" cmpd="sng">
              <a:solidFill>
                <a:schemeClr val="accent3"/>
              </a:solidFill>
            </a:ln>
          </c:spPr>
          <c:marker>
            <c:symbol val="none"/>
          </c:marker>
          <c:val>
            <c:numRef>
              <c:f>Sheet1!$J$264:$J$273</c:f>
              <c:numCache>
                <c:formatCode>General</c:formatCode>
                <c:ptCount val="10"/>
                <c:pt idx="0">
                  <c:v>1.940458</c:v>
                </c:pt>
                <c:pt idx="1">
                  <c:v>1.940458</c:v>
                </c:pt>
                <c:pt idx="2">
                  <c:v>1.940458</c:v>
                </c:pt>
                <c:pt idx="3">
                  <c:v>1.940458</c:v>
                </c:pt>
                <c:pt idx="4">
                  <c:v>1.940458</c:v>
                </c:pt>
                <c:pt idx="5">
                  <c:v>1.940458</c:v>
                </c:pt>
                <c:pt idx="6">
                  <c:v>1.940458</c:v>
                </c:pt>
                <c:pt idx="7">
                  <c:v>1.940458</c:v>
                </c:pt>
                <c:pt idx="8">
                  <c:v>1.940458</c:v>
                </c:pt>
                <c:pt idx="9">
                  <c:v>1.940458</c:v>
                </c:pt>
              </c:numCache>
            </c:numRef>
          </c:val>
          <c:smooth val="0"/>
          <c:extLst>
            <c:ext xmlns:c16="http://schemas.microsoft.com/office/drawing/2014/chart" uri="{C3380CC4-5D6E-409C-BE32-E72D297353CC}">
              <c16:uniqueId val="{00000002-80BC-4130-9C84-64A1E84534D0}"/>
            </c:ext>
          </c:extLst>
        </c:ser>
        <c:dLbls>
          <c:showLegendKey val="0"/>
          <c:showVal val="0"/>
          <c:showCatName val="0"/>
          <c:showSerName val="0"/>
          <c:showPercent val="0"/>
          <c:showBubbleSize val="0"/>
        </c:dLbls>
        <c:smooth val="0"/>
        <c:axId val="1325085177"/>
        <c:axId val="1975832721"/>
      </c:lineChart>
      <c:catAx>
        <c:axId val="1325085177"/>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en-US"/>
          </a:p>
        </c:txPr>
        <c:crossAx val="1975832721"/>
        <c:crosses val="autoZero"/>
        <c:auto val="1"/>
        <c:lblAlgn val="ctr"/>
        <c:lblOffset val="100"/>
        <c:noMultiLvlLbl val="1"/>
      </c:catAx>
      <c:valAx>
        <c:axId val="1975832721"/>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1325085177"/>
        <c:crosses val="autoZero"/>
        <c:crossBetween val="between"/>
      </c:valAx>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757575"/>
                </a:solidFill>
                <a:latin typeface="+mn-lt"/>
              </a:defRPr>
            </a:pPr>
            <a:r>
              <a:rPr lang="en-US" sz="1400" b="0" i="0">
                <a:solidFill>
                  <a:srgbClr val="757575"/>
                </a:solidFill>
                <a:latin typeface="+mn-lt"/>
              </a:rPr>
              <a:t>Grafik briefing</a:t>
            </a:r>
          </a:p>
        </c:rich>
      </c:tx>
      <c:layout>
        <c:manualLayout>
          <c:xMode val="edge"/>
          <c:yMode val="edge"/>
          <c:x val="0.37892743357391123"/>
          <c:y val="3.2407407407407406E-2"/>
        </c:manualLayout>
      </c:layout>
      <c:overlay val="0"/>
    </c:title>
    <c:autoTitleDeleted val="0"/>
    <c:plotArea>
      <c:layout/>
      <c:lineChart>
        <c:grouping val="standard"/>
        <c:varyColors val="1"/>
        <c:ser>
          <c:idx val="0"/>
          <c:order val="0"/>
          <c:tx>
            <c:v>BKA</c:v>
          </c:tx>
          <c:spPr>
            <a:ln w="28575" cmpd="sng">
              <a:solidFill>
                <a:schemeClr val="accent1"/>
              </a:solidFill>
            </a:ln>
          </c:spPr>
          <c:marker>
            <c:symbol val="none"/>
          </c:marker>
          <c:val>
            <c:numRef>
              <c:f>Sheet1!$I$93:$I$103</c:f>
              <c:numCache>
                <c:formatCode>General</c:formatCode>
                <c:ptCount val="11"/>
                <c:pt idx="0">
                  <c:v>5.0329443799947562</c:v>
                </c:pt>
                <c:pt idx="1">
                  <c:v>5.0328999999999997</c:v>
                </c:pt>
                <c:pt idx="2">
                  <c:v>5.0328999999999997</c:v>
                </c:pt>
                <c:pt idx="3">
                  <c:v>5.0328999999999997</c:v>
                </c:pt>
                <c:pt idx="4">
                  <c:v>5.0328999999999997</c:v>
                </c:pt>
                <c:pt idx="5">
                  <c:v>5.0328999999999997</c:v>
                </c:pt>
                <c:pt idx="6">
                  <c:v>5.0328999999999997</c:v>
                </c:pt>
                <c:pt idx="7">
                  <c:v>5.0328999999999997</c:v>
                </c:pt>
                <c:pt idx="8">
                  <c:v>5.0328999999999997</c:v>
                </c:pt>
                <c:pt idx="9">
                  <c:v>5.0328999999999997</c:v>
                </c:pt>
                <c:pt idx="10">
                  <c:v>5.0328999999999997</c:v>
                </c:pt>
              </c:numCache>
            </c:numRef>
          </c:val>
          <c:smooth val="0"/>
          <c:extLst>
            <c:ext xmlns:c16="http://schemas.microsoft.com/office/drawing/2014/chart" uri="{C3380CC4-5D6E-409C-BE32-E72D297353CC}">
              <c16:uniqueId val="{00000000-4248-45E7-B0D4-315B9363E852}"/>
            </c:ext>
          </c:extLst>
        </c:ser>
        <c:ser>
          <c:idx val="1"/>
          <c:order val="1"/>
          <c:tx>
            <c:v>BKB</c:v>
          </c:tx>
          <c:spPr>
            <a:ln w="28575" cmpd="sng">
              <a:solidFill>
                <a:schemeClr val="accent2"/>
              </a:solidFill>
            </a:ln>
          </c:spPr>
          <c:marker>
            <c:symbol val="none"/>
          </c:marker>
          <c:val>
            <c:numRef>
              <c:f>Sheet1!$J$93:$J$103</c:f>
              <c:numCache>
                <c:formatCode>General</c:formatCode>
                <c:ptCount val="11"/>
                <c:pt idx="0">
                  <c:v>4.9850556200052427</c:v>
                </c:pt>
                <c:pt idx="1">
                  <c:v>4.9850560000000002</c:v>
                </c:pt>
                <c:pt idx="2">
                  <c:v>4.9850560000000002</c:v>
                </c:pt>
                <c:pt idx="3">
                  <c:v>4.9850560000000002</c:v>
                </c:pt>
                <c:pt idx="4">
                  <c:v>4.9850560000000002</c:v>
                </c:pt>
                <c:pt idx="5">
                  <c:v>4.9850560000000002</c:v>
                </c:pt>
                <c:pt idx="6">
                  <c:v>4.9850560000000002</c:v>
                </c:pt>
                <c:pt idx="7">
                  <c:v>4.9850560000000002</c:v>
                </c:pt>
                <c:pt idx="8">
                  <c:v>4.9850560000000002</c:v>
                </c:pt>
                <c:pt idx="9">
                  <c:v>4.9850560000000002</c:v>
                </c:pt>
                <c:pt idx="10">
                  <c:v>4.9850560000000002</c:v>
                </c:pt>
              </c:numCache>
            </c:numRef>
          </c:val>
          <c:smooth val="0"/>
          <c:extLst>
            <c:ext xmlns:c16="http://schemas.microsoft.com/office/drawing/2014/chart" uri="{C3380CC4-5D6E-409C-BE32-E72D297353CC}">
              <c16:uniqueId val="{00000001-4248-45E7-B0D4-315B9363E852}"/>
            </c:ext>
          </c:extLst>
        </c:ser>
        <c:ser>
          <c:idx val="2"/>
          <c:order val="2"/>
          <c:tx>
            <c:v>Xi</c:v>
          </c:tx>
          <c:spPr>
            <a:ln w="28575" cmpd="sng">
              <a:solidFill>
                <a:schemeClr val="accent3"/>
              </a:solidFill>
            </a:ln>
          </c:spPr>
          <c:marker>
            <c:symbol val="none"/>
          </c:marker>
          <c:val>
            <c:numRef>
              <c:f>Sheet1!$F$94:$F$103</c:f>
              <c:numCache>
                <c:formatCode>General</c:formatCode>
                <c:ptCount val="10"/>
                <c:pt idx="0">
                  <c:v>4.99</c:v>
                </c:pt>
                <c:pt idx="1">
                  <c:v>5.0199999999999996</c:v>
                </c:pt>
                <c:pt idx="2">
                  <c:v>5</c:v>
                </c:pt>
                <c:pt idx="3">
                  <c:v>5</c:v>
                </c:pt>
                <c:pt idx="4">
                  <c:v>5.01</c:v>
                </c:pt>
                <c:pt idx="5">
                  <c:v>5.01</c:v>
                </c:pt>
                <c:pt idx="6">
                  <c:v>5.0199999999999996</c:v>
                </c:pt>
                <c:pt idx="7">
                  <c:v>5</c:v>
                </c:pt>
                <c:pt idx="8">
                  <c:v>5.03</c:v>
                </c:pt>
                <c:pt idx="9">
                  <c:v>5.01</c:v>
                </c:pt>
              </c:numCache>
            </c:numRef>
          </c:val>
          <c:smooth val="0"/>
          <c:extLst>
            <c:ext xmlns:c16="http://schemas.microsoft.com/office/drawing/2014/chart" uri="{C3380CC4-5D6E-409C-BE32-E72D297353CC}">
              <c16:uniqueId val="{00000002-4248-45E7-B0D4-315B9363E852}"/>
            </c:ext>
          </c:extLst>
        </c:ser>
        <c:dLbls>
          <c:showLegendKey val="0"/>
          <c:showVal val="0"/>
          <c:showCatName val="0"/>
          <c:showSerName val="0"/>
          <c:showPercent val="0"/>
          <c:showBubbleSize val="0"/>
        </c:dLbls>
        <c:smooth val="0"/>
        <c:axId val="1782992787"/>
        <c:axId val="445482145"/>
      </c:lineChart>
      <c:catAx>
        <c:axId val="1782992787"/>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en-US"/>
          </a:p>
        </c:txPr>
        <c:crossAx val="445482145"/>
        <c:crosses val="autoZero"/>
        <c:auto val="1"/>
        <c:lblAlgn val="ctr"/>
        <c:lblOffset val="100"/>
        <c:noMultiLvlLbl val="1"/>
      </c:catAx>
      <c:valAx>
        <c:axId val="445482145"/>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spPr>
          <a:ln/>
        </c:spPr>
        <c:txPr>
          <a:bodyPr/>
          <a:lstStyle/>
          <a:p>
            <a:pPr lvl="0">
              <a:defRPr sz="900" b="0" i="0">
                <a:solidFill>
                  <a:srgbClr val="000000"/>
                </a:solidFill>
                <a:latin typeface="+mn-lt"/>
              </a:defRPr>
            </a:pPr>
            <a:endParaRPr lang="en-US"/>
          </a:p>
        </c:txPr>
        <c:crossAx val="1782992787"/>
        <c:crosses val="autoZero"/>
        <c:crossBetween val="between"/>
      </c:valAx>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14</xdr:col>
      <xdr:colOff>38100</xdr:colOff>
      <xdr:row>40</xdr:row>
      <xdr:rowOff>190500</xdr:rowOff>
    </xdr:from>
    <xdr:ext cx="4552950" cy="2686050"/>
    <xdr:graphicFrame macro="">
      <xdr:nvGraphicFramePr>
        <xdr:cNvPr id="822514493" name="Chart 1">
          <a:extLst>
            <a:ext uri="{FF2B5EF4-FFF2-40B4-BE49-F238E27FC236}">
              <a16:creationId xmlns:a16="http://schemas.microsoft.com/office/drawing/2014/main" id="{00000000-0008-0000-0000-00003D93063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10</xdr:col>
      <xdr:colOff>257175</xdr:colOff>
      <xdr:row>126</xdr:row>
      <xdr:rowOff>0</xdr:rowOff>
    </xdr:from>
    <xdr:ext cx="4772025" cy="2686050"/>
    <xdr:graphicFrame macro="">
      <xdr:nvGraphicFramePr>
        <xdr:cNvPr id="1321954633" name="Chart 2">
          <a:extLst>
            <a:ext uri="{FF2B5EF4-FFF2-40B4-BE49-F238E27FC236}">
              <a16:creationId xmlns:a16="http://schemas.microsoft.com/office/drawing/2014/main" id="{00000000-0008-0000-0000-0000496DCB4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10</xdr:col>
      <xdr:colOff>209550</xdr:colOff>
      <xdr:row>158</xdr:row>
      <xdr:rowOff>190500</xdr:rowOff>
    </xdr:from>
    <xdr:ext cx="4772025" cy="2686050"/>
    <xdr:graphicFrame macro="">
      <xdr:nvGraphicFramePr>
        <xdr:cNvPr id="186406217" name="Chart 3">
          <a:extLst>
            <a:ext uri="{FF2B5EF4-FFF2-40B4-BE49-F238E27FC236}">
              <a16:creationId xmlns:a16="http://schemas.microsoft.com/office/drawing/2014/main" id="{00000000-0008-0000-0000-000049551C0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10</xdr:col>
      <xdr:colOff>190500</xdr:colOff>
      <xdr:row>194</xdr:row>
      <xdr:rowOff>38100</xdr:rowOff>
    </xdr:from>
    <xdr:ext cx="4772025" cy="2686050"/>
    <xdr:graphicFrame macro="">
      <xdr:nvGraphicFramePr>
        <xdr:cNvPr id="1256193685" name="Chart 4">
          <a:extLst>
            <a:ext uri="{FF2B5EF4-FFF2-40B4-BE49-F238E27FC236}">
              <a16:creationId xmlns:a16="http://schemas.microsoft.com/office/drawing/2014/main" id="{00000000-0008-0000-0000-000095FEDF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10</xdr:col>
      <xdr:colOff>171450</xdr:colOff>
      <xdr:row>228</xdr:row>
      <xdr:rowOff>28575</xdr:rowOff>
    </xdr:from>
    <xdr:ext cx="4772025" cy="2686050"/>
    <xdr:graphicFrame macro="">
      <xdr:nvGraphicFramePr>
        <xdr:cNvPr id="669188788" name="Chart 5">
          <a:extLst>
            <a:ext uri="{FF2B5EF4-FFF2-40B4-BE49-F238E27FC236}">
              <a16:creationId xmlns:a16="http://schemas.microsoft.com/office/drawing/2014/main" id="{00000000-0008-0000-0000-0000B402E3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oneCellAnchor>
    <xdr:from>
      <xdr:col>10</xdr:col>
      <xdr:colOff>95250</xdr:colOff>
      <xdr:row>262</xdr:row>
      <xdr:rowOff>0</xdr:rowOff>
    </xdr:from>
    <xdr:ext cx="4772025" cy="2686050"/>
    <xdr:graphicFrame macro="">
      <xdr:nvGraphicFramePr>
        <xdr:cNvPr id="711927806" name="Chart 6">
          <a:extLst>
            <a:ext uri="{FF2B5EF4-FFF2-40B4-BE49-F238E27FC236}">
              <a16:creationId xmlns:a16="http://schemas.microsoft.com/office/drawing/2014/main" id="{00000000-0008-0000-0000-0000FE276F2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oneCellAnchor>
  <xdr:oneCellAnchor>
    <xdr:from>
      <xdr:col>10</xdr:col>
      <xdr:colOff>171450</xdr:colOff>
      <xdr:row>92</xdr:row>
      <xdr:rowOff>9525</xdr:rowOff>
    </xdr:from>
    <xdr:ext cx="4772025" cy="2686050"/>
    <xdr:graphicFrame macro="">
      <xdr:nvGraphicFramePr>
        <xdr:cNvPr id="303578682" name="Chart 7">
          <a:extLst>
            <a:ext uri="{FF2B5EF4-FFF2-40B4-BE49-F238E27FC236}">
              <a16:creationId xmlns:a16="http://schemas.microsoft.com/office/drawing/2014/main" id="{00000000-0008-0000-0000-00003A3E18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opLeftCell="C311" zoomScale="70" zoomScaleNormal="70" workbookViewId="0">
      <selection activeCell="R324" sqref="R324:Z349"/>
    </sheetView>
  </sheetViews>
  <sheetFormatPr defaultColWidth="14.42578125" defaultRowHeight="15" customHeight="1" x14ac:dyDescent="0.25"/>
  <cols>
    <col min="1" max="1" width="5" customWidth="1"/>
    <col min="2" max="2" width="37.5703125" customWidth="1"/>
    <col min="3" max="3" width="13" customWidth="1"/>
    <col min="4" max="4" width="11.7109375" customWidth="1"/>
    <col min="5" max="5" width="12.85546875" customWidth="1"/>
    <col min="6" max="6" width="11.42578125" customWidth="1"/>
    <col min="7" max="7" width="7.5703125" customWidth="1"/>
    <col min="8" max="8" width="12.28515625" customWidth="1"/>
    <col min="9" max="9" width="7.140625" customWidth="1"/>
    <col min="10" max="10" width="11" customWidth="1"/>
    <col min="11" max="11" width="10.28515625" customWidth="1"/>
    <col min="12" max="12" width="13.28515625" customWidth="1"/>
    <col min="13" max="13" width="11.7109375" customWidth="1"/>
    <col min="14" max="26" width="9.140625" customWidth="1"/>
  </cols>
  <sheetData>
    <row r="1" spans="1:26" ht="15.75" customHeight="1" x14ac:dyDescent="0.25">
      <c r="A1" s="1" t="s">
        <v>0</v>
      </c>
      <c r="B1" s="1" t="s">
        <v>1</v>
      </c>
      <c r="C1" s="1" t="s">
        <v>2</v>
      </c>
      <c r="D1" s="2"/>
      <c r="E1" s="2"/>
      <c r="F1" s="2"/>
      <c r="G1" s="2"/>
      <c r="H1" s="2"/>
      <c r="I1" s="2"/>
      <c r="J1" s="2"/>
      <c r="K1" s="2"/>
      <c r="L1" s="2"/>
      <c r="M1" s="2"/>
      <c r="N1" s="2"/>
      <c r="O1" s="2"/>
      <c r="P1" s="2"/>
      <c r="Q1" s="2"/>
      <c r="R1" s="2"/>
      <c r="S1" s="2"/>
      <c r="T1" s="2"/>
      <c r="U1" s="2"/>
      <c r="V1" s="2"/>
      <c r="W1" s="2"/>
      <c r="X1" s="2"/>
      <c r="Y1" s="2"/>
      <c r="Z1" s="2"/>
    </row>
    <row r="2" spans="1:26" ht="15.75" customHeight="1" x14ac:dyDescent="0.25">
      <c r="A2" s="1" t="s">
        <v>3</v>
      </c>
      <c r="B2" s="1" t="s">
        <v>4</v>
      </c>
      <c r="C2" s="1" t="s">
        <v>5</v>
      </c>
      <c r="D2" s="2"/>
      <c r="E2" s="2"/>
      <c r="F2" s="2"/>
      <c r="G2" s="2"/>
      <c r="H2" s="2"/>
      <c r="I2" s="2"/>
      <c r="J2" s="2"/>
      <c r="K2" s="2"/>
      <c r="L2" s="2"/>
      <c r="M2" s="2"/>
      <c r="N2" s="2"/>
      <c r="O2" s="2"/>
      <c r="P2" s="2"/>
      <c r="Q2" s="2"/>
      <c r="R2" s="2"/>
      <c r="S2" s="2"/>
      <c r="T2" s="2"/>
      <c r="U2" s="2"/>
      <c r="V2" s="2"/>
      <c r="W2" s="2"/>
      <c r="X2" s="2"/>
      <c r="Y2" s="2"/>
      <c r="Z2" s="2"/>
    </row>
    <row r="3" spans="1:26" ht="15.75" customHeight="1" x14ac:dyDescent="0.25">
      <c r="A3" s="1" t="s">
        <v>6</v>
      </c>
      <c r="B3" s="1">
        <v>6</v>
      </c>
      <c r="C3" s="1" t="s">
        <v>7</v>
      </c>
      <c r="D3" s="2"/>
      <c r="E3" s="2"/>
      <c r="F3" s="2"/>
      <c r="G3" s="2"/>
      <c r="H3" s="2"/>
      <c r="I3" s="2"/>
      <c r="J3" s="2"/>
      <c r="K3" s="2"/>
      <c r="L3" s="2"/>
      <c r="M3" s="2"/>
      <c r="N3" s="2"/>
      <c r="O3" s="2"/>
      <c r="P3" s="2"/>
      <c r="Q3" s="2"/>
      <c r="R3" s="2"/>
      <c r="S3" s="2"/>
      <c r="T3" s="2"/>
      <c r="U3" s="2"/>
      <c r="V3" s="2"/>
      <c r="W3" s="2"/>
      <c r="X3" s="2"/>
      <c r="Y3" s="2"/>
      <c r="Z3" s="2"/>
    </row>
    <row r="4" spans="1:26" ht="15.75" customHeight="1" x14ac:dyDescent="0.25">
      <c r="A4" s="1" t="s">
        <v>8</v>
      </c>
      <c r="B4" s="1">
        <v>30</v>
      </c>
      <c r="C4" s="1" t="s">
        <v>7</v>
      </c>
      <c r="D4" s="2"/>
      <c r="E4" s="2"/>
      <c r="F4" s="2"/>
      <c r="G4" s="2"/>
      <c r="H4" s="2"/>
      <c r="I4" s="2"/>
      <c r="J4" s="2"/>
      <c r="K4" s="2"/>
      <c r="L4" s="2"/>
      <c r="M4" s="2"/>
      <c r="N4" s="2"/>
      <c r="O4" s="2"/>
      <c r="P4" s="2"/>
      <c r="Q4" s="2"/>
      <c r="R4" s="2"/>
      <c r="S4" s="2"/>
      <c r="T4" s="2"/>
      <c r="U4" s="2"/>
      <c r="V4" s="2"/>
      <c r="W4" s="2"/>
      <c r="X4" s="2"/>
      <c r="Y4" s="2"/>
      <c r="Z4" s="2"/>
    </row>
    <row r="5" spans="1:26" ht="15.75" customHeight="1" x14ac:dyDescent="0.25">
      <c r="A5" s="1" t="s">
        <v>9</v>
      </c>
      <c r="B5" s="1">
        <v>365</v>
      </c>
      <c r="C5" s="1" t="s">
        <v>7</v>
      </c>
      <c r="D5" s="2"/>
      <c r="E5" s="2"/>
      <c r="F5" s="2"/>
      <c r="G5" s="2"/>
      <c r="H5" s="2"/>
      <c r="I5" s="2"/>
      <c r="J5" s="2"/>
      <c r="K5" s="2"/>
      <c r="L5" s="2"/>
      <c r="M5" s="2"/>
      <c r="N5" s="2"/>
      <c r="O5" s="2"/>
      <c r="P5" s="2"/>
      <c r="Q5" s="2"/>
      <c r="R5" s="2"/>
      <c r="S5" s="2"/>
      <c r="T5" s="2"/>
      <c r="U5" s="2"/>
      <c r="V5" s="2"/>
      <c r="W5" s="2"/>
      <c r="X5" s="2"/>
      <c r="Y5" s="2"/>
      <c r="Z5" s="2"/>
    </row>
    <row r="6" spans="1:26" ht="15.75" customHeight="1" x14ac:dyDescent="0.25">
      <c r="A6" s="39" t="s">
        <v>10</v>
      </c>
      <c r="B6" s="40"/>
      <c r="C6" s="41"/>
      <c r="D6" s="2"/>
      <c r="E6" s="2"/>
      <c r="F6" s="2"/>
      <c r="G6" s="2"/>
      <c r="H6" s="2"/>
      <c r="I6" s="2"/>
      <c r="J6" s="2"/>
      <c r="K6" s="2"/>
      <c r="L6" s="2"/>
      <c r="M6" s="2"/>
      <c r="N6" s="2"/>
      <c r="O6" s="2"/>
      <c r="P6" s="2"/>
      <c r="Q6" s="2"/>
      <c r="R6" s="2"/>
      <c r="S6" s="2"/>
      <c r="T6" s="2"/>
      <c r="U6" s="2"/>
      <c r="V6" s="2"/>
      <c r="W6" s="2"/>
      <c r="X6" s="2"/>
      <c r="Y6" s="2"/>
      <c r="Z6" s="2"/>
    </row>
    <row r="7" spans="1:26" ht="15.75" customHeight="1" x14ac:dyDescent="0.25">
      <c r="A7" s="1" t="s">
        <v>11</v>
      </c>
      <c r="B7" s="1">
        <v>15</v>
      </c>
      <c r="C7" s="1" t="s">
        <v>7</v>
      </c>
      <c r="D7" s="2"/>
      <c r="E7" s="2"/>
      <c r="F7" s="2"/>
      <c r="G7" s="2"/>
      <c r="H7" s="2"/>
      <c r="I7" s="2"/>
      <c r="J7" s="2"/>
      <c r="K7" s="2"/>
      <c r="L7" s="2"/>
      <c r="M7" s="2"/>
      <c r="N7" s="2"/>
      <c r="O7" s="2"/>
      <c r="P7" s="2"/>
      <c r="Q7" s="2"/>
      <c r="R7" s="2"/>
      <c r="S7" s="2"/>
      <c r="T7" s="2"/>
      <c r="U7" s="2"/>
      <c r="V7" s="2"/>
      <c r="W7" s="2"/>
      <c r="X7" s="2"/>
      <c r="Y7" s="2"/>
      <c r="Z7" s="2"/>
    </row>
    <row r="8" spans="1:26" ht="15.75" customHeight="1" x14ac:dyDescent="0.25">
      <c r="A8" s="1" t="s">
        <v>12</v>
      </c>
      <c r="B8" s="1">
        <v>52</v>
      </c>
      <c r="C8" s="1" t="s">
        <v>7</v>
      </c>
      <c r="D8" s="2"/>
      <c r="E8" s="2"/>
      <c r="F8" s="2"/>
      <c r="G8" s="2"/>
      <c r="H8" s="2"/>
      <c r="I8" s="2"/>
      <c r="J8" s="2"/>
      <c r="K8" s="2"/>
      <c r="L8" s="2"/>
      <c r="M8" s="2"/>
      <c r="N8" s="2"/>
      <c r="O8" s="2"/>
      <c r="P8" s="2"/>
      <c r="Q8" s="2"/>
      <c r="R8" s="2"/>
      <c r="S8" s="2"/>
      <c r="T8" s="2"/>
      <c r="U8" s="2"/>
      <c r="V8" s="2"/>
      <c r="W8" s="2"/>
      <c r="X8" s="2"/>
      <c r="Y8" s="2"/>
      <c r="Z8" s="2"/>
    </row>
    <row r="9" spans="1:26" ht="15.75" customHeight="1" x14ac:dyDescent="0.25">
      <c r="A9" s="1" t="s">
        <v>13</v>
      </c>
      <c r="B9" s="1">
        <v>10</v>
      </c>
      <c r="C9" s="1" t="s">
        <v>7</v>
      </c>
      <c r="D9" s="2"/>
      <c r="E9" s="2"/>
      <c r="F9" s="2"/>
      <c r="G9" s="2"/>
      <c r="H9" s="2"/>
      <c r="I9" s="2"/>
      <c r="J9" s="2"/>
      <c r="K9" s="2"/>
      <c r="L9" s="2"/>
      <c r="M9" s="2"/>
      <c r="N9" s="2"/>
      <c r="O9" s="2"/>
      <c r="P9" s="2"/>
      <c r="Q9" s="2"/>
      <c r="R9" s="2"/>
      <c r="S9" s="2"/>
      <c r="T9" s="2"/>
      <c r="U9" s="2"/>
      <c r="V9" s="2"/>
      <c r="W9" s="2"/>
      <c r="X9" s="2"/>
      <c r="Y9" s="2"/>
      <c r="Z9" s="2"/>
    </row>
    <row r="10" spans="1:26" ht="15.75" customHeight="1" x14ac:dyDescent="0.25">
      <c r="A10" s="1" t="s">
        <v>14</v>
      </c>
      <c r="B10" s="1">
        <v>77</v>
      </c>
      <c r="C10" s="1" t="s">
        <v>7</v>
      </c>
      <c r="D10" s="2"/>
      <c r="E10" s="2"/>
      <c r="F10" s="2"/>
      <c r="G10" s="2"/>
      <c r="H10" s="2"/>
      <c r="I10" s="2"/>
      <c r="J10" s="2"/>
      <c r="K10" s="2"/>
      <c r="L10" s="2"/>
      <c r="M10" s="2"/>
      <c r="N10" s="2"/>
      <c r="O10" s="2"/>
      <c r="P10" s="2"/>
      <c r="Q10" s="2"/>
      <c r="R10" s="2"/>
      <c r="S10" s="2"/>
      <c r="T10" s="2"/>
      <c r="U10" s="2"/>
      <c r="V10" s="2"/>
      <c r="W10" s="2"/>
      <c r="X10" s="2"/>
      <c r="Y10" s="2"/>
      <c r="Z10" s="2"/>
    </row>
    <row r="11" spans="1:26" ht="15.75" customHeight="1" x14ac:dyDescent="0.25">
      <c r="A11" s="39" t="s">
        <v>15</v>
      </c>
      <c r="B11" s="40"/>
      <c r="C11" s="41"/>
      <c r="D11" s="2"/>
      <c r="E11" s="2"/>
      <c r="F11" s="2"/>
      <c r="G11" s="2"/>
      <c r="H11" s="2"/>
      <c r="I11" s="2"/>
      <c r="J11" s="2"/>
      <c r="K11" s="2"/>
      <c r="L11" s="2"/>
      <c r="M11" s="2"/>
      <c r="N11" s="2"/>
      <c r="O11" s="2"/>
      <c r="P11" s="2"/>
      <c r="Q11" s="2"/>
      <c r="R11" s="2"/>
      <c r="S11" s="2"/>
      <c r="T11" s="2"/>
      <c r="U11" s="2"/>
      <c r="V11" s="2"/>
      <c r="W11" s="2"/>
      <c r="X11" s="2"/>
      <c r="Y11" s="2"/>
      <c r="Z11" s="2"/>
    </row>
    <row r="12" spans="1:26" ht="15.75" customHeight="1" x14ac:dyDescent="0.25">
      <c r="A12" s="1" t="s">
        <v>16</v>
      </c>
      <c r="B12" s="1">
        <v>288</v>
      </c>
      <c r="C12" s="1" t="s">
        <v>7</v>
      </c>
      <c r="D12" s="2"/>
      <c r="E12" s="2"/>
      <c r="F12" s="2"/>
      <c r="G12" s="2"/>
      <c r="H12" s="2"/>
      <c r="I12" s="2"/>
      <c r="J12" s="2"/>
      <c r="K12" s="2"/>
      <c r="L12" s="2"/>
      <c r="M12" s="2"/>
      <c r="N12" s="2"/>
      <c r="O12" s="2"/>
      <c r="P12" s="2"/>
      <c r="Q12" s="2"/>
      <c r="R12" s="2"/>
      <c r="S12" s="2"/>
      <c r="T12" s="2"/>
      <c r="U12" s="2"/>
      <c r="V12" s="2"/>
      <c r="W12" s="2"/>
      <c r="X12" s="2"/>
      <c r="Y12" s="2"/>
      <c r="Z12" s="2"/>
    </row>
    <row r="13" spans="1:26" ht="15.75" customHeight="1" x14ac:dyDescent="0.25">
      <c r="A13" s="1" t="s">
        <v>17</v>
      </c>
      <c r="B13" s="1">
        <v>2160</v>
      </c>
      <c r="C13" s="1" t="s">
        <v>18</v>
      </c>
      <c r="D13" s="2"/>
      <c r="E13" s="2"/>
      <c r="F13" s="2"/>
      <c r="G13" s="2"/>
      <c r="H13" s="2"/>
      <c r="I13" s="2"/>
      <c r="J13" s="2"/>
      <c r="K13" s="2"/>
      <c r="L13" s="2"/>
      <c r="M13" s="2"/>
      <c r="N13" s="2"/>
      <c r="O13" s="2"/>
      <c r="P13" s="2"/>
      <c r="Q13" s="2"/>
      <c r="R13" s="2"/>
      <c r="S13" s="2"/>
      <c r="T13" s="2"/>
      <c r="U13" s="2"/>
      <c r="V13" s="2"/>
      <c r="W13" s="2"/>
      <c r="X13" s="2"/>
      <c r="Y13" s="2"/>
      <c r="Z13" s="2"/>
    </row>
    <row r="14" spans="1:26" ht="15.75" customHeight="1" x14ac:dyDescent="0.25">
      <c r="A14" s="1" t="s">
        <v>19</v>
      </c>
      <c r="B14" s="1">
        <v>95</v>
      </c>
      <c r="C14" s="1" t="s">
        <v>20</v>
      </c>
      <c r="D14" s="2"/>
      <c r="E14" s="2"/>
      <c r="F14" s="2"/>
      <c r="G14" s="2"/>
      <c r="H14" s="2"/>
      <c r="I14" s="2"/>
      <c r="J14" s="2"/>
      <c r="K14" s="2"/>
      <c r="L14" s="2"/>
      <c r="M14" s="2"/>
      <c r="N14" s="2"/>
      <c r="O14" s="2"/>
      <c r="P14" s="2"/>
      <c r="Q14" s="2"/>
      <c r="R14" s="2"/>
      <c r="S14" s="2"/>
      <c r="T14" s="2"/>
      <c r="U14" s="2"/>
      <c r="V14" s="2"/>
      <c r="W14" s="2"/>
      <c r="X14" s="2"/>
      <c r="Y14" s="2"/>
      <c r="Z14" s="2"/>
    </row>
    <row r="15" spans="1:26" ht="15.75" customHeight="1" x14ac:dyDescent="0.25">
      <c r="A15" s="1" t="s">
        <v>21</v>
      </c>
      <c r="B15" s="1">
        <v>2052</v>
      </c>
      <c r="C15" s="1" t="s">
        <v>18</v>
      </c>
      <c r="D15" s="2"/>
      <c r="E15" s="2"/>
      <c r="F15" s="2"/>
      <c r="G15" s="2"/>
      <c r="H15" s="2"/>
      <c r="I15" s="2"/>
      <c r="J15" s="2"/>
      <c r="K15" s="2"/>
      <c r="L15" s="2"/>
      <c r="M15" s="2"/>
      <c r="N15" s="2"/>
      <c r="O15" s="2"/>
      <c r="P15" s="2"/>
      <c r="Q15" s="2"/>
      <c r="R15" s="2"/>
      <c r="S15" s="2"/>
      <c r="T15" s="2"/>
      <c r="U15" s="2"/>
      <c r="V15" s="2"/>
      <c r="W15" s="2"/>
      <c r="X15" s="2"/>
      <c r="Y15" s="2"/>
      <c r="Z15" s="2"/>
    </row>
    <row r="16" spans="1:26" ht="15.75" customHeight="1" x14ac:dyDescent="0.25">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ht="15.75" customHeight="1" x14ac:dyDescent="0.25">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ht="15.75" customHeight="1" x14ac:dyDescent="0.25">
      <c r="A18" s="1" t="s">
        <v>22</v>
      </c>
      <c r="B18" s="3" t="s">
        <v>23</v>
      </c>
      <c r="C18" s="1" t="s">
        <v>24</v>
      </c>
      <c r="D18" s="2"/>
      <c r="E18" s="1" t="s">
        <v>25</v>
      </c>
      <c r="F18" s="3" t="s">
        <v>26</v>
      </c>
      <c r="G18" s="1" t="s">
        <v>27</v>
      </c>
      <c r="H18" s="2"/>
      <c r="I18" s="2"/>
      <c r="J18" s="2"/>
      <c r="K18" s="2"/>
      <c r="L18" s="2"/>
      <c r="M18" s="2"/>
      <c r="N18" s="2"/>
      <c r="O18" s="2"/>
      <c r="P18" s="2"/>
      <c r="Q18" s="2"/>
      <c r="R18" s="2"/>
      <c r="S18" s="2"/>
      <c r="T18" s="2"/>
      <c r="U18" s="2"/>
      <c r="V18" s="2"/>
      <c r="W18" s="2"/>
      <c r="X18" s="2"/>
      <c r="Y18" s="2"/>
      <c r="Z18" s="2"/>
    </row>
    <row r="19" spans="1:26" ht="15.75" customHeight="1" x14ac:dyDescent="0.25">
      <c r="A19" s="34">
        <v>1</v>
      </c>
      <c r="B19" s="47" t="s">
        <v>28</v>
      </c>
      <c r="C19" s="2"/>
      <c r="D19" s="2"/>
      <c r="E19" s="34">
        <v>1</v>
      </c>
      <c r="F19" s="34" t="s">
        <v>29</v>
      </c>
      <c r="G19" s="4" t="s">
        <v>30</v>
      </c>
      <c r="H19" s="2"/>
      <c r="I19" s="2"/>
      <c r="J19" s="2"/>
      <c r="K19" s="2"/>
      <c r="L19" s="2"/>
      <c r="M19" s="2"/>
      <c r="N19" s="2"/>
      <c r="O19" s="2"/>
      <c r="P19" s="2"/>
      <c r="Q19" s="2"/>
      <c r="R19" s="2"/>
      <c r="S19" s="2"/>
      <c r="T19" s="2"/>
      <c r="U19" s="2"/>
      <c r="V19" s="2"/>
      <c r="W19" s="2"/>
      <c r="X19" s="2"/>
      <c r="Y19" s="2"/>
      <c r="Z19" s="2"/>
    </row>
    <row r="20" spans="1:26" ht="15.75" customHeight="1" x14ac:dyDescent="0.25">
      <c r="A20" s="36"/>
      <c r="B20" s="36"/>
      <c r="C20" s="2"/>
      <c r="D20" s="2"/>
      <c r="E20" s="35"/>
      <c r="F20" s="35"/>
      <c r="G20" s="4" t="s">
        <v>31</v>
      </c>
      <c r="H20" s="2"/>
      <c r="I20" s="2"/>
      <c r="J20" s="2"/>
      <c r="K20" s="2"/>
      <c r="L20" s="2"/>
      <c r="M20" s="2"/>
      <c r="N20" s="2"/>
      <c r="O20" s="2"/>
      <c r="P20" s="2"/>
      <c r="Q20" s="2"/>
      <c r="R20" s="2"/>
      <c r="S20" s="2"/>
      <c r="T20" s="2"/>
      <c r="U20" s="2"/>
      <c r="V20" s="2"/>
      <c r="W20" s="2"/>
      <c r="X20" s="2"/>
      <c r="Y20" s="2"/>
      <c r="Z20" s="2"/>
    </row>
    <row r="21" spans="1:26" ht="15.75" customHeight="1" x14ac:dyDescent="0.25">
      <c r="A21" s="1">
        <v>2</v>
      </c>
      <c r="B21" s="4" t="s">
        <v>32</v>
      </c>
      <c r="C21" s="2"/>
      <c r="D21" s="2"/>
      <c r="E21" s="35"/>
      <c r="F21" s="35"/>
      <c r="G21" s="4" t="s">
        <v>33</v>
      </c>
      <c r="H21" s="2"/>
      <c r="I21" s="2"/>
      <c r="J21" s="2"/>
      <c r="K21" s="2"/>
      <c r="L21" s="2"/>
      <c r="M21" s="2"/>
      <c r="N21" s="2"/>
      <c r="O21" s="2"/>
      <c r="P21" s="2"/>
      <c r="Q21" s="2"/>
      <c r="R21" s="2"/>
      <c r="S21" s="2"/>
      <c r="T21" s="2"/>
      <c r="U21" s="2"/>
      <c r="V21" s="2"/>
      <c r="W21" s="2"/>
      <c r="X21" s="2"/>
      <c r="Y21" s="2"/>
      <c r="Z21" s="2"/>
    </row>
    <row r="22" spans="1:26" ht="15.75" customHeight="1" x14ac:dyDescent="0.25">
      <c r="A22" s="34">
        <v>3</v>
      </c>
      <c r="B22" s="47" t="s">
        <v>29</v>
      </c>
      <c r="C22" s="2"/>
      <c r="D22" s="2"/>
      <c r="E22" s="35"/>
      <c r="F22" s="35"/>
      <c r="G22" s="4" t="s">
        <v>34</v>
      </c>
      <c r="H22" s="2"/>
      <c r="I22" s="2"/>
      <c r="J22" s="2"/>
      <c r="K22" s="2"/>
      <c r="L22" s="2"/>
      <c r="M22" s="2"/>
      <c r="N22" s="2"/>
      <c r="O22" s="2"/>
      <c r="P22" s="2"/>
      <c r="Q22" s="2"/>
      <c r="R22" s="2"/>
      <c r="S22" s="2"/>
      <c r="T22" s="2"/>
      <c r="U22" s="2"/>
      <c r="V22" s="2"/>
      <c r="W22" s="2"/>
      <c r="X22" s="2"/>
      <c r="Y22" s="2"/>
      <c r="Z22" s="2"/>
    </row>
    <row r="23" spans="1:26" ht="15.75" customHeight="1" x14ac:dyDescent="0.25">
      <c r="A23" s="36"/>
      <c r="B23" s="36"/>
      <c r="C23" s="2"/>
      <c r="D23" s="2"/>
      <c r="E23" s="36"/>
      <c r="F23" s="36"/>
      <c r="G23" s="5" t="s">
        <v>35</v>
      </c>
      <c r="H23" s="2"/>
      <c r="I23" s="2"/>
      <c r="J23" s="2"/>
      <c r="K23" s="2"/>
      <c r="L23" s="2"/>
      <c r="M23" s="2"/>
      <c r="N23" s="2"/>
      <c r="O23" s="2"/>
      <c r="P23" s="2"/>
      <c r="Q23" s="2"/>
      <c r="R23" s="2"/>
      <c r="S23" s="2"/>
      <c r="T23" s="2"/>
      <c r="U23" s="2"/>
      <c r="V23" s="2"/>
      <c r="W23" s="2"/>
      <c r="X23" s="2"/>
      <c r="Y23" s="2"/>
      <c r="Z23" s="2"/>
    </row>
    <row r="24" spans="1:26" ht="15.75" customHeight="1" x14ac:dyDescent="0.25">
      <c r="A24" s="34">
        <v>4</v>
      </c>
      <c r="B24" s="47" t="s">
        <v>36</v>
      </c>
      <c r="C24" s="2"/>
      <c r="D24" s="2"/>
      <c r="E24" s="6"/>
      <c r="F24" s="6"/>
      <c r="G24" s="6"/>
      <c r="H24" s="2"/>
      <c r="I24" s="2"/>
      <c r="J24" s="2"/>
      <c r="K24" s="2"/>
      <c r="L24" s="2"/>
      <c r="M24" s="2"/>
      <c r="N24" s="2"/>
      <c r="O24" s="2"/>
      <c r="P24" s="2"/>
      <c r="Q24" s="2"/>
      <c r="R24" s="2"/>
      <c r="S24" s="2"/>
      <c r="T24" s="2"/>
      <c r="U24" s="2"/>
      <c r="V24" s="2"/>
      <c r="W24" s="2"/>
      <c r="X24" s="2"/>
      <c r="Y24" s="2"/>
      <c r="Z24" s="2"/>
    </row>
    <row r="25" spans="1:26" ht="15.75" customHeight="1" x14ac:dyDescent="0.25">
      <c r="A25" s="36"/>
      <c r="B25" s="36"/>
      <c r="C25" s="2"/>
      <c r="D25" s="2"/>
      <c r="E25" s="6"/>
      <c r="F25" s="6"/>
      <c r="G25" s="6"/>
      <c r="H25" s="2"/>
      <c r="I25" s="2"/>
      <c r="J25" s="2"/>
      <c r="K25" s="2"/>
      <c r="L25" s="2"/>
      <c r="M25" s="2"/>
      <c r="N25" s="2"/>
      <c r="O25" s="2"/>
      <c r="P25" s="2"/>
      <c r="Q25" s="2"/>
      <c r="R25" s="2"/>
      <c r="S25" s="2"/>
      <c r="T25" s="2"/>
      <c r="U25" s="2"/>
      <c r="V25" s="2"/>
      <c r="W25" s="2"/>
      <c r="X25" s="2"/>
      <c r="Y25" s="2"/>
      <c r="Z25" s="2"/>
    </row>
    <row r="26" spans="1:26" ht="15.75" customHeight="1" x14ac:dyDescent="0.25">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5.75" customHeight="1" x14ac:dyDescent="0.25">
      <c r="A27" s="34" t="s">
        <v>37</v>
      </c>
      <c r="B27" s="48" t="s">
        <v>38</v>
      </c>
      <c r="C27" s="40"/>
      <c r="D27" s="40"/>
      <c r="E27" s="41"/>
      <c r="F27" s="2"/>
      <c r="G27" s="34" t="s">
        <v>39</v>
      </c>
      <c r="H27" s="34" t="s">
        <v>40</v>
      </c>
      <c r="I27" s="2"/>
      <c r="J27" s="2"/>
      <c r="K27" s="2"/>
      <c r="L27" s="2"/>
      <c r="M27" s="2"/>
      <c r="N27" s="2"/>
      <c r="O27" s="2"/>
      <c r="P27" s="2"/>
      <c r="Q27" s="2"/>
      <c r="R27" s="2"/>
      <c r="S27" s="2"/>
      <c r="T27" s="2"/>
      <c r="U27" s="2"/>
      <c r="V27" s="2"/>
      <c r="W27" s="2"/>
      <c r="X27" s="2"/>
      <c r="Y27" s="2"/>
      <c r="Z27" s="2"/>
    </row>
    <row r="28" spans="1:26" ht="15.75" customHeight="1" x14ac:dyDescent="0.25">
      <c r="A28" s="35"/>
      <c r="B28" s="34" t="s">
        <v>28</v>
      </c>
      <c r="C28" s="34" t="s">
        <v>41</v>
      </c>
      <c r="D28" s="34" t="s">
        <v>29</v>
      </c>
      <c r="E28" s="34" t="s">
        <v>36</v>
      </c>
      <c r="F28" s="2"/>
      <c r="G28" s="35"/>
      <c r="H28" s="36"/>
      <c r="I28" s="2"/>
      <c r="J28" s="2"/>
      <c r="K28" s="2"/>
      <c r="L28" s="2"/>
      <c r="M28" s="2"/>
      <c r="N28" s="2"/>
      <c r="O28" s="2"/>
      <c r="P28" s="2"/>
      <c r="Q28" s="2"/>
      <c r="R28" s="2"/>
      <c r="S28" s="2"/>
      <c r="T28" s="2"/>
      <c r="U28" s="2"/>
      <c r="V28" s="2"/>
      <c r="W28" s="2"/>
      <c r="X28" s="2"/>
      <c r="Y28" s="2"/>
      <c r="Z28" s="2"/>
    </row>
    <row r="29" spans="1:26" ht="15.75" customHeight="1" x14ac:dyDescent="0.25">
      <c r="A29" s="36"/>
      <c r="B29" s="36"/>
      <c r="C29" s="36"/>
      <c r="D29" s="36"/>
      <c r="E29" s="36"/>
      <c r="F29" s="2"/>
      <c r="G29" s="36"/>
      <c r="H29" s="1" t="s">
        <v>42</v>
      </c>
      <c r="I29" s="2"/>
      <c r="J29" s="2"/>
      <c r="K29" s="2"/>
      <c r="L29" s="2"/>
      <c r="M29" s="2"/>
      <c r="N29" s="2"/>
      <c r="O29" s="2"/>
      <c r="P29" s="2"/>
      <c r="Q29" s="2"/>
      <c r="R29" s="2"/>
      <c r="S29" s="2"/>
      <c r="T29" s="2"/>
      <c r="U29" s="2"/>
      <c r="V29" s="2"/>
      <c r="W29" s="2"/>
      <c r="X29" s="2"/>
      <c r="Y29" s="2"/>
      <c r="Z29" s="2"/>
    </row>
    <row r="30" spans="1:26" ht="15.75" customHeight="1" x14ac:dyDescent="0.25">
      <c r="A30" s="1">
        <v>1</v>
      </c>
      <c r="B30" s="1">
        <v>2.06</v>
      </c>
      <c r="C30" s="1">
        <v>0.5</v>
      </c>
      <c r="D30" s="1">
        <v>0.25</v>
      </c>
      <c r="E30" s="1">
        <v>0.15</v>
      </c>
      <c r="F30" s="2"/>
      <c r="G30" s="1">
        <v>1</v>
      </c>
      <c r="H30" s="1">
        <v>2.23</v>
      </c>
      <c r="I30" s="2">
        <v>2.2970000000000002</v>
      </c>
      <c r="J30" s="2">
        <f t="shared" ref="J30:J39" si="0">H30-I30</f>
        <v>-6.7000000000000171E-2</v>
      </c>
      <c r="K30" s="2">
        <f t="shared" ref="K30:K39" si="1">J30^2</f>
        <v>4.4890000000000225E-3</v>
      </c>
      <c r="L30" s="2"/>
      <c r="M30" s="2" t="s">
        <v>43</v>
      </c>
      <c r="N30" s="2">
        <f>B53+2*J41</f>
        <v>2.3834355893779358</v>
      </c>
      <c r="O30" s="1">
        <v>2.23</v>
      </c>
      <c r="P30" s="2">
        <v>2.3834355893779358</v>
      </c>
      <c r="Q30" s="2">
        <v>2.2105644106220645</v>
      </c>
      <c r="R30" s="2"/>
      <c r="S30" s="2"/>
      <c r="T30" s="2"/>
      <c r="U30" s="2"/>
      <c r="V30" s="2"/>
      <c r="W30" s="2"/>
      <c r="X30" s="2"/>
      <c r="Y30" s="2"/>
      <c r="Z30" s="2"/>
    </row>
    <row r="31" spans="1:26" ht="15.75" customHeight="1" x14ac:dyDescent="0.25">
      <c r="A31" s="1">
        <v>2</v>
      </c>
      <c r="B31" s="1">
        <v>2.0299999999999998</v>
      </c>
      <c r="C31" s="1">
        <v>0.8</v>
      </c>
      <c r="D31" s="1">
        <v>0.4</v>
      </c>
      <c r="E31" s="1">
        <v>0.14000000000000001</v>
      </c>
      <c r="F31" s="2"/>
      <c r="G31" s="1">
        <v>2</v>
      </c>
      <c r="H31" s="1">
        <v>2.31</v>
      </c>
      <c r="I31" s="2">
        <v>2.2970000000000002</v>
      </c>
      <c r="J31" s="2">
        <f t="shared" si="0"/>
        <v>1.2999999999999901E-2</v>
      </c>
      <c r="K31" s="2">
        <f t="shared" si="1"/>
        <v>1.6899999999999741E-4</v>
      </c>
      <c r="L31" s="2"/>
      <c r="M31" s="2" t="s">
        <v>44</v>
      </c>
      <c r="N31" s="2">
        <f>B53-2*J41</f>
        <v>2.2105644106220645</v>
      </c>
      <c r="O31" s="1">
        <v>2.31</v>
      </c>
      <c r="P31" s="2">
        <v>2.3834355893779358</v>
      </c>
      <c r="Q31" s="2">
        <v>2.2105644106220645</v>
      </c>
      <c r="R31" s="2"/>
      <c r="S31" s="2"/>
      <c r="T31" s="2"/>
      <c r="U31" s="2"/>
      <c r="V31" s="2"/>
      <c r="W31" s="2"/>
      <c r="X31" s="2"/>
      <c r="Y31" s="2"/>
      <c r="Z31" s="2"/>
    </row>
    <row r="32" spans="1:26" ht="15.75" customHeight="1" x14ac:dyDescent="0.25">
      <c r="A32" s="1">
        <v>3</v>
      </c>
      <c r="B32" s="1">
        <v>2</v>
      </c>
      <c r="C32" s="1">
        <v>0.9</v>
      </c>
      <c r="D32" s="1">
        <v>0.32</v>
      </c>
      <c r="E32" s="1">
        <v>0.19</v>
      </c>
      <c r="F32" s="2"/>
      <c r="G32" s="1">
        <v>3</v>
      </c>
      <c r="H32" s="1">
        <v>2.34</v>
      </c>
      <c r="I32" s="2">
        <v>2.2970000000000002</v>
      </c>
      <c r="J32" s="2">
        <f t="shared" si="0"/>
        <v>4.2999999999999705E-2</v>
      </c>
      <c r="K32" s="2">
        <f t="shared" si="1"/>
        <v>1.8489999999999746E-3</v>
      </c>
      <c r="L32" s="2"/>
      <c r="M32" s="2"/>
      <c r="N32" s="2"/>
      <c r="O32" s="1">
        <v>2.34</v>
      </c>
      <c r="P32" s="2">
        <v>2.3834355893779358</v>
      </c>
      <c r="Q32" s="2">
        <v>2.2105644106220645</v>
      </c>
      <c r="R32" s="2"/>
      <c r="S32" s="2"/>
      <c r="T32" s="2"/>
      <c r="U32" s="2"/>
      <c r="V32" s="2"/>
      <c r="W32" s="2"/>
      <c r="X32" s="2"/>
      <c r="Y32" s="2"/>
      <c r="Z32" s="2"/>
    </row>
    <row r="33" spans="1:26" ht="15.75" customHeight="1" x14ac:dyDescent="0.25">
      <c r="A33" s="1">
        <v>4</v>
      </c>
      <c r="B33" s="1">
        <v>2.0099999999999998</v>
      </c>
      <c r="C33" s="1">
        <v>0.7</v>
      </c>
      <c r="D33" s="1">
        <v>0.35</v>
      </c>
      <c r="E33" s="1">
        <v>0.13</v>
      </c>
      <c r="F33" s="2"/>
      <c r="G33" s="1">
        <v>4</v>
      </c>
      <c r="H33" s="1">
        <v>2.2599999999999998</v>
      </c>
      <c r="I33" s="2">
        <v>2.2970000000000002</v>
      </c>
      <c r="J33" s="2">
        <f t="shared" si="0"/>
        <v>-3.7000000000000366E-2</v>
      </c>
      <c r="K33" s="2">
        <f t="shared" si="1"/>
        <v>1.3690000000000271E-3</v>
      </c>
      <c r="L33" s="2"/>
      <c r="M33" s="2"/>
      <c r="N33" s="2"/>
      <c r="O33" s="1">
        <v>2.2599999999999998</v>
      </c>
      <c r="P33" s="2">
        <v>2.3834355893779358</v>
      </c>
      <c r="Q33" s="2">
        <v>2.2105644106220645</v>
      </c>
      <c r="R33" s="2"/>
      <c r="S33" s="2"/>
      <c r="T33" s="2"/>
      <c r="U33" s="2"/>
      <c r="V33" s="2"/>
      <c r="W33" s="2"/>
      <c r="X33" s="2"/>
      <c r="Y33" s="2"/>
      <c r="Z33" s="2"/>
    </row>
    <row r="34" spans="1:26" ht="15.75" customHeight="1" x14ac:dyDescent="0.25">
      <c r="A34" s="1">
        <v>5</v>
      </c>
      <c r="B34" s="1">
        <v>2.4900000000000002</v>
      </c>
      <c r="C34" s="1">
        <v>0.7</v>
      </c>
      <c r="D34" s="1">
        <v>0.3</v>
      </c>
      <c r="E34" s="1">
        <v>0.1</v>
      </c>
      <c r="F34" s="2"/>
      <c r="G34" s="1">
        <v>5</v>
      </c>
      <c r="H34" s="1">
        <v>2.34</v>
      </c>
      <c r="I34" s="2">
        <v>2.2970000000000002</v>
      </c>
      <c r="J34" s="2">
        <f t="shared" si="0"/>
        <v>4.2999999999999705E-2</v>
      </c>
      <c r="K34" s="2">
        <f t="shared" si="1"/>
        <v>1.8489999999999746E-3</v>
      </c>
      <c r="L34" s="2"/>
      <c r="M34" s="2"/>
      <c r="N34" s="2"/>
      <c r="O34" s="1">
        <v>2.34</v>
      </c>
      <c r="P34" s="2">
        <v>2.3834355893779358</v>
      </c>
      <c r="Q34" s="2">
        <v>2.2105644106220645</v>
      </c>
      <c r="R34" s="2"/>
      <c r="S34" s="2"/>
      <c r="T34" s="2"/>
      <c r="U34" s="2"/>
      <c r="V34" s="2"/>
      <c r="W34" s="2"/>
      <c r="X34" s="2"/>
      <c r="Y34" s="2"/>
      <c r="Z34" s="2"/>
    </row>
    <row r="35" spans="1:26" ht="15.75" customHeight="1" x14ac:dyDescent="0.25">
      <c r="A35" s="1">
        <v>6</v>
      </c>
      <c r="B35" s="1">
        <v>1.95</v>
      </c>
      <c r="C35" s="1">
        <v>0.9</v>
      </c>
      <c r="D35" s="1">
        <v>0.3</v>
      </c>
      <c r="E35" s="1">
        <v>0.16</v>
      </c>
      <c r="F35" s="2"/>
      <c r="G35" s="1">
        <v>6</v>
      </c>
      <c r="H35" s="1">
        <v>2.31</v>
      </c>
      <c r="I35" s="2">
        <v>2.2970000000000002</v>
      </c>
      <c r="J35" s="2">
        <f t="shared" si="0"/>
        <v>1.2999999999999901E-2</v>
      </c>
      <c r="K35" s="2">
        <f t="shared" si="1"/>
        <v>1.6899999999999741E-4</v>
      </c>
      <c r="L35" s="2"/>
      <c r="M35" s="2"/>
      <c r="N35" s="2"/>
      <c r="O35" s="1">
        <v>2.31</v>
      </c>
      <c r="P35" s="2">
        <v>2.3834355893779358</v>
      </c>
      <c r="Q35" s="2">
        <v>2.2105644106220645</v>
      </c>
      <c r="R35" s="2"/>
      <c r="S35" s="2"/>
      <c r="T35" s="2"/>
      <c r="U35" s="2"/>
      <c r="V35" s="2"/>
      <c r="W35" s="2"/>
      <c r="X35" s="2"/>
      <c r="Y35" s="2"/>
      <c r="Z35" s="2"/>
    </row>
    <row r="36" spans="1:26" ht="15.75" customHeight="1" x14ac:dyDescent="0.25">
      <c r="A36" s="1">
        <v>7</v>
      </c>
      <c r="B36" s="1">
        <v>2.0299999999999998</v>
      </c>
      <c r="C36" s="1">
        <v>0.6</v>
      </c>
      <c r="D36" s="1">
        <v>0.36</v>
      </c>
      <c r="E36" s="1">
        <v>0.12</v>
      </c>
      <c r="F36" s="2"/>
      <c r="G36" s="1">
        <v>7</v>
      </c>
      <c r="H36" s="1">
        <v>2.29</v>
      </c>
      <c r="I36" s="2">
        <v>2.2970000000000002</v>
      </c>
      <c r="J36" s="2">
        <f t="shared" si="0"/>
        <v>-7.0000000000001172E-3</v>
      </c>
      <c r="K36" s="2">
        <f t="shared" si="1"/>
        <v>4.9000000000001638E-5</v>
      </c>
      <c r="L36" s="2"/>
      <c r="M36" s="2"/>
      <c r="N36" s="2"/>
      <c r="O36" s="1">
        <v>2.29</v>
      </c>
      <c r="P36" s="2">
        <v>2.3834355893779358</v>
      </c>
      <c r="Q36" s="2">
        <v>2.2105644106220645</v>
      </c>
      <c r="R36" s="2"/>
      <c r="S36" s="2"/>
      <c r="T36" s="2"/>
      <c r="U36" s="2"/>
      <c r="V36" s="2"/>
      <c r="W36" s="2"/>
      <c r="X36" s="2"/>
      <c r="Y36" s="2"/>
      <c r="Z36" s="2"/>
    </row>
    <row r="37" spans="1:26" ht="15.75" customHeight="1" x14ac:dyDescent="0.25">
      <c r="A37" s="1">
        <v>8</v>
      </c>
      <c r="B37" s="1">
        <v>3.02</v>
      </c>
      <c r="C37" s="1">
        <v>0.4</v>
      </c>
      <c r="D37" s="1">
        <v>0.41</v>
      </c>
      <c r="E37" s="1">
        <v>0.21</v>
      </c>
      <c r="F37" s="2"/>
      <c r="G37" s="1">
        <v>8</v>
      </c>
      <c r="H37" s="1">
        <v>2.23</v>
      </c>
      <c r="I37" s="2">
        <v>2.2970000000000002</v>
      </c>
      <c r="J37" s="2">
        <f t="shared" si="0"/>
        <v>-6.7000000000000171E-2</v>
      </c>
      <c r="K37" s="2">
        <f t="shared" si="1"/>
        <v>4.4890000000000225E-3</v>
      </c>
      <c r="L37" s="2"/>
      <c r="M37" s="2"/>
      <c r="N37" s="2"/>
      <c r="O37" s="1">
        <v>2.23</v>
      </c>
      <c r="P37" s="2">
        <v>2.3834355893779358</v>
      </c>
      <c r="Q37" s="2">
        <v>2.2105644106220645</v>
      </c>
      <c r="R37" s="2"/>
      <c r="S37" s="2"/>
      <c r="T37" s="2"/>
      <c r="U37" s="2"/>
      <c r="V37" s="2"/>
      <c r="W37" s="2"/>
      <c r="X37" s="2"/>
      <c r="Y37" s="2"/>
      <c r="Z37" s="2"/>
    </row>
    <row r="38" spans="1:26" ht="15.75" customHeight="1" x14ac:dyDescent="0.25">
      <c r="A38" s="1">
        <v>9</v>
      </c>
      <c r="B38" s="1">
        <v>2.59</v>
      </c>
      <c r="C38" s="1">
        <v>0.6</v>
      </c>
      <c r="D38" s="1">
        <v>0.27</v>
      </c>
      <c r="E38" s="1">
        <v>0.2</v>
      </c>
      <c r="F38" s="2"/>
      <c r="G38" s="1">
        <v>9</v>
      </c>
      <c r="H38" s="1">
        <v>2.34</v>
      </c>
      <c r="I38" s="2">
        <v>2.2970000000000002</v>
      </c>
      <c r="J38" s="2">
        <f t="shared" si="0"/>
        <v>4.2999999999999705E-2</v>
      </c>
      <c r="K38" s="2">
        <f t="shared" si="1"/>
        <v>1.8489999999999746E-3</v>
      </c>
      <c r="L38" s="2"/>
      <c r="M38" s="2"/>
      <c r="N38" s="2"/>
      <c r="O38" s="1">
        <v>2.34</v>
      </c>
      <c r="P38" s="2">
        <v>2.3834355893779358</v>
      </c>
      <c r="Q38" s="2">
        <v>2.2105644106220645</v>
      </c>
      <c r="R38" s="2"/>
      <c r="S38" s="2"/>
      <c r="T38" s="2"/>
      <c r="U38" s="2"/>
      <c r="V38" s="2"/>
      <c r="W38" s="2"/>
      <c r="X38" s="2"/>
      <c r="Y38" s="2"/>
      <c r="Z38" s="2"/>
    </row>
    <row r="39" spans="1:26" ht="15.75" customHeight="1" x14ac:dyDescent="0.25">
      <c r="A39" s="1">
        <v>10</v>
      </c>
      <c r="B39" s="1">
        <v>3.19</v>
      </c>
      <c r="C39" s="1">
        <v>0.5</v>
      </c>
      <c r="D39" s="1">
        <v>0.36</v>
      </c>
      <c r="E39" s="1">
        <v>0.18</v>
      </c>
      <c r="F39" s="2"/>
      <c r="G39" s="1">
        <v>10</v>
      </c>
      <c r="H39" s="1">
        <v>2.3199999999999998</v>
      </c>
      <c r="I39" s="2">
        <v>2.2970000000000002</v>
      </c>
      <c r="J39" s="2">
        <f t="shared" si="0"/>
        <v>2.2999999999999687E-2</v>
      </c>
      <c r="K39" s="2">
        <f t="shared" si="1"/>
        <v>5.2899999999998564E-4</v>
      </c>
      <c r="L39" s="2"/>
      <c r="M39" s="2"/>
      <c r="N39" s="2"/>
      <c r="O39" s="1">
        <v>2.3199999999999998</v>
      </c>
      <c r="P39" s="2">
        <v>2.3834355893779358</v>
      </c>
      <c r="Q39" s="2">
        <v>2.2105644106220645</v>
      </c>
      <c r="R39" s="2"/>
      <c r="S39" s="2"/>
      <c r="T39" s="2"/>
      <c r="U39" s="2"/>
      <c r="V39" s="2"/>
      <c r="W39" s="2"/>
      <c r="X39" s="2"/>
      <c r="Y39" s="2"/>
      <c r="Z39" s="2"/>
    </row>
    <row r="40" spans="1:26" ht="15.75" customHeight="1" x14ac:dyDescent="0.25">
      <c r="A40" s="2"/>
      <c r="B40" s="2"/>
      <c r="C40" s="2"/>
      <c r="D40" s="2"/>
      <c r="E40" s="2"/>
      <c r="F40" s="2"/>
      <c r="G40" s="2" t="s">
        <v>45</v>
      </c>
      <c r="H40" s="2">
        <f>STDEV(H30:H39)</f>
        <v>4.3217794688967824E-2</v>
      </c>
      <c r="I40" s="2"/>
      <c r="J40" s="2">
        <v>9</v>
      </c>
      <c r="K40" s="2">
        <f>SUM(K30:K39)</f>
        <v>1.6809999999999978E-2</v>
      </c>
      <c r="L40" s="2"/>
      <c r="M40" s="2"/>
      <c r="N40" s="2"/>
      <c r="O40" s="2"/>
      <c r="P40" s="2"/>
      <c r="Q40" s="2"/>
      <c r="R40" s="2"/>
      <c r="S40" s="2"/>
      <c r="T40" s="2"/>
      <c r="U40" s="2"/>
      <c r="V40" s="2"/>
      <c r="W40" s="2"/>
      <c r="X40" s="2"/>
      <c r="Y40" s="2"/>
      <c r="Z40" s="2"/>
    </row>
    <row r="41" spans="1:26" ht="15.75" customHeight="1" x14ac:dyDescent="0.25">
      <c r="A41" s="1" t="s">
        <v>25</v>
      </c>
      <c r="B41" s="1" t="s">
        <v>46</v>
      </c>
      <c r="C41" s="1" t="s">
        <v>47</v>
      </c>
      <c r="D41" s="1" t="s">
        <v>48</v>
      </c>
      <c r="E41" s="2"/>
      <c r="F41" s="2"/>
      <c r="G41" s="2" t="s">
        <v>49</v>
      </c>
      <c r="H41" s="2">
        <f>AVERAGE(H30:H39)</f>
        <v>2.2970000000000002</v>
      </c>
      <c r="I41" s="2"/>
      <c r="J41" s="2">
        <f>SQRT(K41)</f>
        <v>4.3217794688967824E-2</v>
      </c>
      <c r="K41" s="2">
        <f>K40/J40</f>
        <v>1.8677777777777753E-3</v>
      </c>
      <c r="L41" s="2"/>
      <c r="M41" s="2"/>
      <c r="N41" s="2"/>
      <c r="O41" s="2"/>
      <c r="P41" s="2"/>
      <c r="Q41" s="2"/>
      <c r="R41" s="2"/>
      <c r="S41" s="2"/>
      <c r="T41" s="2"/>
      <c r="U41" s="2"/>
      <c r="V41" s="2"/>
      <c r="W41" s="2"/>
      <c r="X41" s="2"/>
      <c r="Y41" s="2"/>
      <c r="Z41" s="2"/>
    </row>
    <row r="42" spans="1:26" ht="15.75" customHeight="1" x14ac:dyDescent="0.25">
      <c r="A42" s="1">
        <v>1</v>
      </c>
      <c r="B42" s="1">
        <v>2.23</v>
      </c>
      <c r="C42" s="1">
        <f t="shared" ref="C42:C51" si="2">B42^2</f>
        <v>4.9729000000000001</v>
      </c>
      <c r="D42" s="34"/>
      <c r="E42" s="2"/>
      <c r="F42" s="2">
        <v>15.09</v>
      </c>
      <c r="G42" s="2">
        <v>15.89</v>
      </c>
      <c r="H42" s="2">
        <v>302</v>
      </c>
      <c r="I42" s="2">
        <v>15.2</v>
      </c>
      <c r="J42" s="2">
        <v>15.7</v>
      </c>
      <c r="K42" s="2">
        <f t="shared" ref="K42:K51" si="3">(F42-I42)</f>
        <v>-0.10999999999999943</v>
      </c>
      <c r="L42" s="2">
        <f t="shared" ref="L42:L51" si="4">K42^2</f>
        <v>1.2099999999999875E-2</v>
      </c>
      <c r="M42" s="2">
        <f t="shared" ref="M42:M51" si="5">G42-J42</f>
        <v>0.19000000000000128</v>
      </c>
      <c r="N42" s="2">
        <f t="shared" ref="N42:N51" si="6">M42^2</f>
        <v>3.6100000000000486E-2</v>
      </c>
      <c r="O42" s="2"/>
      <c r="P42" s="2"/>
      <c r="Q42" s="2"/>
      <c r="R42" s="2"/>
      <c r="S42" s="2"/>
      <c r="T42" s="2"/>
      <c r="U42" s="2"/>
      <c r="V42" s="2"/>
      <c r="W42" s="2"/>
      <c r="X42" s="2"/>
      <c r="Y42" s="2"/>
      <c r="Z42" s="2"/>
    </row>
    <row r="43" spans="1:26" ht="15.75" customHeight="1" x14ac:dyDescent="0.25">
      <c r="A43" s="1">
        <v>2</v>
      </c>
      <c r="B43" s="1">
        <v>2.31</v>
      </c>
      <c r="C43" s="1">
        <f t="shared" si="2"/>
        <v>5.3361000000000001</v>
      </c>
      <c r="D43" s="35"/>
      <c r="E43" s="2"/>
      <c r="F43" s="2">
        <v>15.16</v>
      </c>
      <c r="G43" s="2">
        <v>15.45</v>
      </c>
      <c r="H43" s="2">
        <v>300</v>
      </c>
      <c r="I43" s="2">
        <v>15.2</v>
      </c>
      <c r="J43" s="2">
        <v>15.7</v>
      </c>
      <c r="K43" s="2">
        <f t="shared" si="3"/>
        <v>-3.9999999999999147E-2</v>
      </c>
      <c r="L43" s="2">
        <f t="shared" si="4"/>
        <v>1.5999999999999318E-3</v>
      </c>
      <c r="M43" s="2">
        <f t="shared" si="5"/>
        <v>-0.25</v>
      </c>
      <c r="N43" s="2">
        <f t="shared" si="6"/>
        <v>6.25E-2</v>
      </c>
      <c r="O43" s="2"/>
      <c r="P43" s="2"/>
      <c r="Q43" s="2"/>
      <c r="R43" s="2"/>
      <c r="S43" s="2"/>
      <c r="T43" s="2"/>
      <c r="U43" s="2"/>
      <c r="V43" s="2"/>
      <c r="W43" s="2"/>
      <c r="X43" s="2"/>
      <c r="Y43" s="2"/>
      <c r="Z43" s="2"/>
    </row>
    <row r="44" spans="1:26" ht="15.75" customHeight="1" x14ac:dyDescent="0.25">
      <c r="A44" s="1">
        <v>3</v>
      </c>
      <c r="B44" s="1">
        <v>2.34</v>
      </c>
      <c r="C44" s="1">
        <f t="shared" si="2"/>
        <v>5.4755999999999991</v>
      </c>
      <c r="D44" s="35"/>
      <c r="E44" s="2"/>
      <c r="F44" s="2">
        <v>15.19</v>
      </c>
      <c r="G44" s="2">
        <v>15.59</v>
      </c>
      <c r="H44" s="2">
        <v>307</v>
      </c>
      <c r="I44" s="2">
        <v>15.2</v>
      </c>
      <c r="J44" s="2">
        <v>15.7</v>
      </c>
      <c r="K44" s="2">
        <f t="shared" si="3"/>
        <v>-9.9999999999997868E-3</v>
      </c>
      <c r="L44" s="2">
        <f t="shared" si="4"/>
        <v>9.9999999999995736E-5</v>
      </c>
      <c r="M44" s="2">
        <f t="shared" si="5"/>
        <v>-0.10999999999999943</v>
      </c>
      <c r="N44" s="2">
        <f t="shared" si="6"/>
        <v>1.2099999999999875E-2</v>
      </c>
      <c r="O44" s="2"/>
      <c r="P44" s="2"/>
      <c r="Q44" s="2"/>
      <c r="R44" s="2"/>
      <c r="S44" s="2"/>
      <c r="T44" s="2"/>
      <c r="U44" s="2"/>
      <c r="V44" s="2"/>
      <c r="W44" s="2"/>
      <c r="X44" s="2"/>
      <c r="Y44" s="2"/>
      <c r="Z44" s="2"/>
    </row>
    <row r="45" spans="1:26" ht="15.75" customHeight="1" x14ac:dyDescent="0.25">
      <c r="A45" s="1">
        <v>4</v>
      </c>
      <c r="B45" s="1">
        <v>2.2599999999999998</v>
      </c>
      <c r="C45" s="1">
        <f t="shared" si="2"/>
        <v>5.1075999999999988</v>
      </c>
      <c r="D45" s="35"/>
      <c r="E45" s="2"/>
      <c r="F45" s="2">
        <v>15.13</v>
      </c>
      <c r="G45" s="2">
        <v>15.48</v>
      </c>
      <c r="H45" s="2">
        <v>300</v>
      </c>
      <c r="I45" s="2">
        <v>15.2</v>
      </c>
      <c r="J45" s="2">
        <v>15.7</v>
      </c>
      <c r="K45" s="2">
        <f t="shared" si="3"/>
        <v>-6.9999999999998508E-2</v>
      </c>
      <c r="L45" s="2">
        <f t="shared" si="4"/>
        <v>4.8999999999997908E-3</v>
      </c>
      <c r="M45" s="2">
        <f t="shared" si="5"/>
        <v>-0.21999999999999886</v>
      </c>
      <c r="N45" s="2">
        <f t="shared" si="6"/>
        <v>4.8399999999999499E-2</v>
      </c>
      <c r="O45" s="2"/>
      <c r="P45" s="2"/>
      <c r="Q45" s="2"/>
      <c r="R45" s="2"/>
      <c r="S45" s="2"/>
      <c r="T45" s="2"/>
      <c r="U45" s="2"/>
      <c r="V45" s="2"/>
      <c r="W45" s="2"/>
      <c r="X45" s="2"/>
      <c r="Y45" s="2"/>
      <c r="Z45" s="2"/>
    </row>
    <row r="46" spans="1:26" ht="15.75" customHeight="1" x14ac:dyDescent="0.25">
      <c r="A46" s="1">
        <v>5</v>
      </c>
      <c r="B46" s="1">
        <v>2.34</v>
      </c>
      <c r="C46" s="1">
        <f t="shared" si="2"/>
        <v>5.4755999999999991</v>
      </c>
      <c r="D46" s="35"/>
      <c r="E46" s="2"/>
      <c r="F46" s="2">
        <v>15.24</v>
      </c>
      <c r="G46" s="2">
        <v>15.83</v>
      </c>
      <c r="H46" s="2">
        <v>300</v>
      </c>
      <c r="I46" s="2">
        <v>15.2</v>
      </c>
      <c r="J46" s="2">
        <v>15.7</v>
      </c>
      <c r="K46" s="2">
        <f t="shared" si="3"/>
        <v>4.0000000000000924E-2</v>
      </c>
      <c r="L46" s="2">
        <f t="shared" si="4"/>
        <v>1.6000000000000738E-3</v>
      </c>
      <c r="M46" s="2">
        <f t="shared" si="5"/>
        <v>0.13000000000000078</v>
      </c>
      <c r="N46" s="2">
        <f t="shared" si="6"/>
        <v>1.6900000000000203E-2</v>
      </c>
      <c r="O46" s="2"/>
      <c r="P46" s="2"/>
      <c r="Q46" s="2"/>
      <c r="R46" s="2"/>
      <c r="S46" s="2"/>
      <c r="T46" s="2"/>
      <c r="U46" s="2"/>
      <c r="V46" s="2"/>
      <c r="W46" s="2"/>
      <c r="X46" s="2"/>
      <c r="Y46" s="2"/>
      <c r="Z46" s="2"/>
    </row>
    <row r="47" spans="1:26" ht="15.75" customHeight="1" x14ac:dyDescent="0.25">
      <c r="A47" s="1">
        <v>6</v>
      </c>
      <c r="B47" s="1">
        <v>2.31</v>
      </c>
      <c r="C47" s="1">
        <f t="shared" si="2"/>
        <v>5.3361000000000001</v>
      </c>
      <c r="D47" s="35"/>
      <c r="E47" s="2"/>
      <c r="F47" s="2">
        <v>15.25</v>
      </c>
      <c r="G47" s="2">
        <v>15.56</v>
      </c>
      <c r="H47" s="2">
        <v>300</v>
      </c>
      <c r="I47" s="2">
        <v>15.2</v>
      </c>
      <c r="J47" s="2">
        <v>15.7</v>
      </c>
      <c r="K47" s="2">
        <f t="shared" si="3"/>
        <v>5.0000000000000711E-2</v>
      </c>
      <c r="L47" s="2">
        <f t="shared" si="4"/>
        <v>2.5000000000000712E-3</v>
      </c>
      <c r="M47" s="2">
        <f t="shared" si="5"/>
        <v>-0.13999999999999879</v>
      </c>
      <c r="N47" s="2">
        <f t="shared" si="6"/>
        <v>1.9599999999999663E-2</v>
      </c>
      <c r="O47" s="2"/>
      <c r="P47" s="2"/>
      <c r="Q47" s="2"/>
      <c r="R47" s="2"/>
      <c r="S47" s="2"/>
      <c r="T47" s="2"/>
      <c r="U47" s="2"/>
      <c r="V47" s="2"/>
      <c r="W47" s="2"/>
      <c r="X47" s="2"/>
      <c r="Y47" s="2"/>
      <c r="Z47" s="2"/>
    </row>
    <row r="48" spans="1:26" ht="15.75" customHeight="1" x14ac:dyDescent="0.25">
      <c r="A48" s="1">
        <v>7</v>
      </c>
      <c r="B48" s="1">
        <v>2.29</v>
      </c>
      <c r="C48" s="1">
        <f t="shared" si="2"/>
        <v>5.2441000000000004</v>
      </c>
      <c r="D48" s="35"/>
      <c r="E48" s="2"/>
      <c r="F48" s="2">
        <v>15.17</v>
      </c>
      <c r="G48" s="2">
        <v>15.88</v>
      </c>
      <c r="H48" s="2">
        <v>310</v>
      </c>
      <c r="I48" s="2">
        <v>15.2</v>
      </c>
      <c r="J48" s="2">
        <v>15.7</v>
      </c>
      <c r="K48" s="2">
        <f t="shared" si="3"/>
        <v>-2.9999999999999361E-2</v>
      </c>
      <c r="L48" s="2">
        <f t="shared" si="4"/>
        <v>8.9999999999996159E-4</v>
      </c>
      <c r="M48" s="2">
        <f t="shared" si="5"/>
        <v>0.18000000000000149</v>
      </c>
      <c r="N48" s="2">
        <f t="shared" si="6"/>
        <v>3.2400000000000539E-2</v>
      </c>
      <c r="O48" s="2"/>
      <c r="P48" s="2"/>
      <c r="Q48" s="2"/>
      <c r="R48" s="2"/>
      <c r="S48" s="2"/>
      <c r="T48" s="2"/>
      <c r="U48" s="2"/>
      <c r="V48" s="2"/>
      <c r="W48" s="2"/>
      <c r="X48" s="2"/>
      <c r="Y48" s="2"/>
      <c r="Z48" s="2"/>
    </row>
    <row r="49" spans="1:26" ht="15.75" customHeight="1" x14ac:dyDescent="0.25">
      <c r="A49" s="1">
        <v>8</v>
      </c>
      <c r="B49" s="1">
        <v>2.23</v>
      </c>
      <c r="C49" s="1">
        <f t="shared" si="2"/>
        <v>4.9729000000000001</v>
      </c>
      <c r="D49" s="35"/>
      <c r="E49" s="2"/>
      <c r="F49" s="2">
        <v>15.11</v>
      </c>
      <c r="G49" s="2">
        <v>15.89</v>
      </c>
      <c r="H49" s="2">
        <v>300</v>
      </c>
      <c r="I49" s="2">
        <v>15.2</v>
      </c>
      <c r="J49" s="2">
        <v>15.7</v>
      </c>
      <c r="K49" s="2">
        <f t="shared" si="3"/>
        <v>-8.9999999999999858E-2</v>
      </c>
      <c r="L49" s="2">
        <f t="shared" si="4"/>
        <v>8.0999999999999753E-3</v>
      </c>
      <c r="M49" s="2">
        <f t="shared" si="5"/>
        <v>0.19000000000000128</v>
      </c>
      <c r="N49" s="2">
        <f t="shared" si="6"/>
        <v>3.6100000000000486E-2</v>
      </c>
      <c r="O49" s="2"/>
      <c r="P49" s="2"/>
      <c r="Q49" s="2"/>
      <c r="R49" s="2"/>
      <c r="S49" s="2"/>
      <c r="T49" s="2"/>
      <c r="U49" s="2"/>
      <c r="V49" s="2"/>
      <c r="W49" s="2"/>
      <c r="X49" s="2"/>
      <c r="Y49" s="2"/>
      <c r="Z49" s="2"/>
    </row>
    <row r="50" spans="1:26" ht="15.75" customHeight="1" x14ac:dyDescent="0.25">
      <c r="A50" s="1">
        <v>9</v>
      </c>
      <c r="B50" s="1">
        <v>2.34</v>
      </c>
      <c r="C50" s="1">
        <f t="shared" si="2"/>
        <v>5.4755999999999991</v>
      </c>
      <c r="D50" s="35"/>
      <c r="E50" s="2"/>
      <c r="F50" s="2">
        <v>15.08</v>
      </c>
      <c r="G50" s="2">
        <v>15.59</v>
      </c>
      <c r="H50" s="2">
        <v>300</v>
      </c>
      <c r="I50" s="2">
        <v>15.2</v>
      </c>
      <c r="J50" s="2">
        <v>15.7</v>
      </c>
      <c r="K50" s="2">
        <f t="shared" si="3"/>
        <v>-0.11999999999999922</v>
      </c>
      <c r="L50" s="2">
        <f t="shared" si="4"/>
        <v>1.4399999999999812E-2</v>
      </c>
      <c r="M50" s="2">
        <f t="shared" si="5"/>
        <v>-0.10999999999999943</v>
      </c>
      <c r="N50" s="2">
        <f t="shared" si="6"/>
        <v>1.2099999999999875E-2</v>
      </c>
      <c r="O50" s="2"/>
      <c r="P50" s="2"/>
      <c r="Q50" s="2"/>
      <c r="R50" s="2"/>
      <c r="S50" s="2"/>
      <c r="T50" s="2"/>
      <c r="U50" s="2"/>
      <c r="V50" s="2"/>
      <c r="W50" s="2"/>
      <c r="X50" s="2"/>
      <c r="Y50" s="2"/>
      <c r="Z50" s="2"/>
    </row>
    <row r="51" spans="1:26" ht="15.75" customHeight="1" x14ac:dyDescent="0.25">
      <c r="A51" s="1">
        <v>10</v>
      </c>
      <c r="B51" s="1">
        <v>2.3199999999999998</v>
      </c>
      <c r="C51" s="1">
        <f t="shared" si="2"/>
        <v>5.3823999999999996</v>
      </c>
      <c r="D51" s="36"/>
      <c r="E51" s="2"/>
      <c r="F51" s="2">
        <v>15.12</v>
      </c>
      <c r="G51" s="2">
        <v>15.78</v>
      </c>
      <c r="H51" s="2">
        <v>300</v>
      </c>
      <c r="I51" s="2">
        <v>15.2</v>
      </c>
      <c r="J51" s="2">
        <v>15.7</v>
      </c>
      <c r="K51" s="2">
        <f t="shared" si="3"/>
        <v>-8.0000000000000071E-2</v>
      </c>
      <c r="L51" s="2">
        <f t="shared" si="4"/>
        <v>6.4000000000000116E-3</v>
      </c>
      <c r="M51" s="2">
        <f t="shared" si="5"/>
        <v>8.0000000000000071E-2</v>
      </c>
      <c r="N51" s="2">
        <f t="shared" si="6"/>
        <v>6.4000000000000116E-3</v>
      </c>
      <c r="O51" s="2"/>
      <c r="P51" s="2"/>
      <c r="Q51" s="2"/>
      <c r="R51" s="2"/>
      <c r="S51" s="2"/>
      <c r="T51" s="2"/>
      <c r="U51" s="2"/>
      <c r="V51" s="2"/>
      <c r="W51" s="2"/>
      <c r="X51" s="2"/>
      <c r="Y51" s="2"/>
      <c r="Z51" s="2"/>
    </row>
    <row r="52" spans="1:26" ht="15.75" customHeight="1" x14ac:dyDescent="0.25">
      <c r="A52" s="1" t="s">
        <v>50</v>
      </c>
      <c r="B52" s="1">
        <f t="shared" ref="B52:C52" si="7">SUM(B42:B51)</f>
        <v>22.970000000000002</v>
      </c>
      <c r="C52" s="1">
        <f t="shared" si="7"/>
        <v>52.7789</v>
      </c>
      <c r="D52" s="1">
        <f>B52^2</f>
        <v>527.62090000000012</v>
      </c>
      <c r="E52" s="2"/>
      <c r="F52" s="2">
        <f t="shared" ref="F52:H52" si="8">STDEV(F42:F51)</f>
        <v>5.910442735813741E-2</v>
      </c>
      <c r="G52" s="2">
        <f t="shared" si="8"/>
        <v>0.17708754896942946</v>
      </c>
      <c r="H52" s="2">
        <f t="shared" si="8"/>
        <v>3.6040101122068027</v>
      </c>
      <c r="I52" s="2"/>
      <c r="J52" s="2"/>
      <c r="K52" s="2"/>
      <c r="L52" s="2">
        <f>SUM(L42:L51)</f>
        <v>5.2599999999999501E-2</v>
      </c>
      <c r="M52" s="2"/>
      <c r="N52" s="2">
        <f>SUM(N42:N51)</f>
        <v>0.28260000000000063</v>
      </c>
      <c r="O52" s="2"/>
      <c r="P52" s="2"/>
      <c r="Q52" s="2"/>
      <c r="R52" s="2"/>
      <c r="S52" s="2"/>
      <c r="T52" s="2"/>
      <c r="U52" s="2"/>
      <c r="V52" s="2"/>
      <c r="W52" s="2"/>
      <c r="X52" s="2"/>
      <c r="Y52" s="2"/>
      <c r="Z52" s="2"/>
    </row>
    <row r="53" spans="1:26" ht="15.75" customHeight="1" x14ac:dyDescent="0.25">
      <c r="A53" s="2" t="s">
        <v>51</v>
      </c>
      <c r="B53" s="2">
        <f>B52/10</f>
        <v>2.2970000000000002</v>
      </c>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x14ac:dyDescent="0.25">
      <c r="A54" s="2" t="s">
        <v>52</v>
      </c>
      <c r="B54" s="2"/>
      <c r="C54" s="2"/>
      <c r="D54" s="2"/>
      <c r="E54" s="2"/>
      <c r="F54" s="2"/>
      <c r="G54" s="2"/>
      <c r="H54" s="2" t="s">
        <v>53</v>
      </c>
      <c r="I54" s="2"/>
      <c r="J54" s="2" t="s">
        <v>54</v>
      </c>
      <c r="K54" s="2"/>
      <c r="L54" s="2"/>
      <c r="M54" s="2"/>
      <c r="N54" s="2"/>
      <c r="O54" s="2"/>
      <c r="P54" s="2"/>
      <c r="Q54" s="2"/>
      <c r="R54" s="2"/>
      <c r="S54" s="2"/>
      <c r="T54" s="2"/>
      <c r="U54" s="2"/>
      <c r="V54" s="2"/>
      <c r="W54" s="2"/>
      <c r="X54" s="2"/>
      <c r="Y54" s="2"/>
      <c r="Z54" s="2"/>
    </row>
    <row r="55" spans="1:26" ht="15.75" customHeight="1" x14ac:dyDescent="0.25">
      <c r="A55" s="1" t="s">
        <v>25</v>
      </c>
      <c r="B55" s="1" t="s">
        <v>55</v>
      </c>
      <c r="C55" s="1" t="s">
        <v>56</v>
      </c>
      <c r="D55" s="1" t="s">
        <v>57</v>
      </c>
      <c r="E55" s="1" t="s">
        <v>58</v>
      </c>
      <c r="F55" s="2"/>
      <c r="G55" s="2"/>
      <c r="H55" s="2">
        <f>40*SQRT(10*C52-D52)</f>
        <v>16.39999999999354</v>
      </c>
      <c r="I55" s="2">
        <f>H55/B52</f>
        <v>0.71397474967320584</v>
      </c>
      <c r="J55" s="2">
        <f>40*SQRT(10*128.8425-1275.2041)</f>
        <v>145.44222220524563</v>
      </c>
      <c r="K55" s="2">
        <f>J55/35.71</f>
        <v>4.0728709662628289</v>
      </c>
      <c r="L55" s="2"/>
      <c r="M55" s="2"/>
      <c r="N55" s="2"/>
      <c r="O55" s="2"/>
      <c r="P55" s="2"/>
      <c r="Q55" s="2"/>
      <c r="R55" s="2"/>
      <c r="S55" s="2"/>
      <c r="T55" s="2"/>
      <c r="U55" s="2"/>
      <c r="V55" s="2"/>
      <c r="W55" s="2"/>
      <c r="X55" s="2"/>
      <c r="Y55" s="2"/>
      <c r="Z55" s="2"/>
    </row>
    <row r="56" spans="1:26" ht="15.75" customHeight="1" x14ac:dyDescent="0.25">
      <c r="A56" s="4">
        <v>1</v>
      </c>
      <c r="B56" s="3" t="s">
        <v>59</v>
      </c>
      <c r="C56" s="3" t="s">
        <v>60</v>
      </c>
      <c r="D56" s="1" t="s">
        <v>61</v>
      </c>
      <c r="E56" s="7" t="s">
        <v>62</v>
      </c>
      <c r="F56" s="2"/>
      <c r="G56" s="2"/>
      <c r="H56" s="2"/>
      <c r="I56" s="2"/>
      <c r="J56" s="2"/>
      <c r="K56" s="2"/>
      <c r="L56" s="2"/>
      <c r="M56" s="2"/>
      <c r="N56" s="2"/>
      <c r="O56" s="2"/>
      <c r="P56" s="2"/>
      <c r="Q56" s="2"/>
      <c r="R56" s="2"/>
      <c r="S56" s="2"/>
      <c r="T56" s="2"/>
      <c r="U56" s="2"/>
      <c r="V56" s="2"/>
      <c r="W56" s="2"/>
      <c r="X56" s="2"/>
      <c r="Y56" s="2"/>
      <c r="Z56" s="2"/>
    </row>
    <row r="57" spans="1:26" ht="15.75" customHeight="1" x14ac:dyDescent="0.25">
      <c r="A57" s="4">
        <v>2</v>
      </c>
      <c r="B57" s="3" t="s">
        <v>63</v>
      </c>
      <c r="C57" s="3" t="s">
        <v>64</v>
      </c>
      <c r="D57" s="1" t="s">
        <v>65</v>
      </c>
      <c r="E57" s="7" t="s">
        <v>66</v>
      </c>
      <c r="F57" s="2"/>
      <c r="G57" s="2"/>
      <c r="H57" s="2"/>
      <c r="I57" s="2"/>
      <c r="J57" s="2"/>
      <c r="K57" s="2"/>
      <c r="L57" s="2"/>
      <c r="M57" s="2"/>
      <c r="N57" s="2"/>
      <c r="O57" s="2"/>
      <c r="P57" s="2"/>
      <c r="Q57" s="2"/>
      <c r="R57" s="2"/>
      <c r="S57" s="2"/>
      <c r="T57" s="2"/>
      <c r="U57" s="2"/>
      <c r="V57" s="2"/>
      <c r="W57" s="2"/>
      <c r="X57" s="2"/>
      <c r="Y57" s="2"/>
      <c r="Z57" s="2"/>
    </row>
    <row r="58" spans="1:26" ht="15.75" customHeight="1" x14ac:dyDescent="0.25">
      <c r="A58" s="4">
        <v>3</v>
      </c>
      <c r="B58" s="3" t="s">
        <v>67</v>
      </c>
      <c r="C58" s="3" t="s">
        <v>68</v>
      </c>
      <c r="D58" s="1" t="s">
        <v>69</v>
      </c>
      <c r="E58" s="7" t="s">
        <v>70</v>
      </c>
      <c r="F58" s="2"/>
      <c r="G58" s="2"/>
      <c r="H58" s="2"/>
      <c r="I58" s="2"/>
      <c r="J58" s="2"/>
      <c r="K58" s="2"/>
      <c r="L58" s="2"/>
      <c r="M58" s="2"/>
      <c r="N58" s="2"/>
      <c r="O58" s="2"/>
      <c r="P58" s="2"/>
      <c r="Q58" s="2"/>
      <c r="R58" s="2"/>
      <c r="S58" s="2"/>
      <c r="T58" s="2"/>
      <c r="U58" s="2"/>
      <c r="V58" s="2"/>
      <c r="W58" s="2"/>
      <c r="X58" s="2"/>
      <c r="Y58" s="2"/>
      <c r="Z58" s="2"/>
    </row>
    <row r="59" spans="1:26" ht="15.75" customHeight="1" x14ac:dyDescent="0.25">
      <c r="A59" s="4">
        <v>4</v>
      </c>
      <c r="B59" s="3" t="s">
        <v>71</v>
      </c>
      <c r="C59" s="3" t="s">
        <v>64</v>
      </c>
      <c r="D59" s="1" t="s">
        <v>72</v>
      </c>
      <c r="E59" s="7" t="s">
        <v>73</v>
      </c>
      <c r="F59" s="2"/>
      <c r="G59" s="2"/>
      <c r="H59" s="2"/>
      <c r="I59" s="2"/>
      <c r="J59" s="2"/>
      <c r="K59" s="2"/>
      <c r="L59" s="2"/>
      <c r="M59" s="2"/>
      <c r="N59" s="2"/>
      <c r="O59" s="2"/>
      <c r="P59" s="2"/>
      <c r="Q59" s="2"/>
      <c r="R59" s="2"/>
      <c r="S59" s="2"/>
      <c r="T59" s="2"/>
      <c r="U59" s="2"/>
      <c r="V59" s="2"/>
      <c r="W59" s="2"/>
      <c r="X59" s="2"/>
      <c r="Y59" s="2"/>
      <c r="Z59" s="2"/>
    </row>
    <row r="60" spans="1:26" ht="15.75" customHeight="1" x14ac:dyDescent="0.25">
      <c r="A60" s="39" t="s">
        <v>74</v>
      </c>
      <c r="B60" s="40"/>
      <c r="C60" s="40"/>
      <c r="D60" s="41"/>
      <c r="E60" s="7" t="s">
        <v>75</v>
      </c>
      <c r="F60" s="2"/>
      <c r="G60" s="2"/>
      <c r="H60" s="2"/>
      <c r="I60" s="2"/>
      <c r="J60" s="2"/>
      <c r="K60" s="2"/>
      <c r="L60" s="2"/>
      <c r="M60" s="2"/>
      <c r="N60" s="2"/>
      <c r="O60" s="2"/>
      <c r="P60" s="2"/>
      <c r="Q60" s="2"/>
      <c r="R60" s="2"/>
      <c r="S60" s="2"/>
      <c r="T60" s="2"/>
      <c r="U60" s="2"/>
      <c r="V60" s="2"/>
      <c r="W60" s="2"/>
      <c r="X60" s="2"/>
      <c r="Y60" s="2"/>
      <c r="Z60" s="2"/>
    </row>
    <row r="61" spans="1:26" ht="15.7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x14ac:dyDescent="0.25">
      <c r="A62" s="2" t="s">
        <v>76</v>
      </c>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x14ac:dyDescent="0.25">
      <c r="A63" s="1" t="s">
        <v>25</v>
      </c>
      <c r="B63" s="39" t="s">
        <v>55</v>
      </c>
      <c r="C63" s="41"/>
      <c r="D63" s="1" t="s">
        <v>77</v>
      </c>
      <c r="E63" s="2"/>
      <c r="F63" s="3" t="s">
        <v>25</v>
      </c>
      <c r="G63" s="3" t="s">
        <v>78</v>
      </c>
      <c r="H63" s="3" t="s">
        <v>79</v>
      </c>
      <c r="I63" s="3" t="s">
        <v>80</v>
      </c>
      <c r="J63" s="3" t="s">
        <v>81</v>
      </c>
      <c r="K63" s="3" t="s">
        <v>82</v>
      </c>
      <c r="L63" s="3" t="s">
        <v>83</v>
      </c>
      <c r="M63" s="2" t="s">
        <v>84</v>
      </c>
      <c r="N63" s="2"/>
      <c r="O63" s="2"/>
      <c r="P63" s="2"/>
      <c r="Q63" s="2"/>
      <c r="R63" s="2"/>
      <c r="S63" s="2"/>
      <c r="T63" s="2"/>
      <c r="U63" s="2"/>
      <c r="V63" s="2"/>
      <c r="W63" s="2"/>
      <c r="X63" s="2"/>
      <c r="Y63" s="2"/>
      <c r="Z63" s="2"/>
    </row>
    <row r="64" spans="1:26" ht="15.75" customHeight="1" x14ac:dyDescent="0.25">
      <c r="A64" s="4">
        <v>1</v>
      </c>
      <c r="B64" s="4" t="s">
        <v>85</v>
      </c>
      <c r="C64" s="4" t="s">
        <v>86</v>
      </c>
      <c r="D64" s="1">
        <v>8</v>
      </c>
      <c r="E64" s="2"/>
      <c r="F64" s="3">
        <v>1</v>
      </c>
      <c r="G64" s="3" t="s">
        <v>87</v>
      </c>
      <c r="H64" s="3">
        <f>B53</f>
        <v>2.2970000000000002</v>
      </c>
      <c r="I64" s="8" t="s">
        <v>75</v>
      </c>
      <c r="J64" s="3">
        <f>H64*1.41</f>
        <v>3.2387700000000001</v>
      </c>
      <c r="K64" s="3">
        <v>70</v>
      </c>
      <c r="L64" s="3">
        <f>J64+1.7</f>
        <v>4.9387699999999999</v>
      </c>
      <c r="M64" s="2"/>
      <c r="N64" s="2"/>
      <c r="O64" s="2"/>
      <c r="P64" s="2"/>
      <c r="Q64" s="2"/>
      <c r="R64" s="2"/>
      <c r="S64" s="2"/>
      <c r="T64" s="2"/>
      <c r="U64" s="2"/>
      <c r="V64" s="2"/>
      <c r="W64" s="2"/>
      <c r="X64" s="2"/>
      <c r="Y64" s="2"/>
      <c r="Z64" s="2"/>
    </row>
    <row r="65" spans="1:26" ht="15.75" customHeight="1" x14ac:dyDescent="0.25">
      <c r="A65" s="4">
        <v>2</v>
      </c>
      <c r="B65" s="4" t="s">
        <v>88</v>
      </c>
      <c r="C65" s="4" t="s">
        <v>89</v>
      </c>
      <c r="D65" s="1">
        <v>1</v>
      </c>
      <c r="E65" s="2"/>
      <c r="F65" s="2" t="s">
        <v>90</v>
      </c>
      <c r="G65" s="2" t="s">
        <v>91</v>
      </c>
      <c r="H65" s="2"/>
      <c r="I65" s="2"/>
      <c r="J65" s="2"/>
      <c r="K65" s="2"/>
      <c r="L65" s="2"/>
      <c r="M65" s="2">
        <v>5.01</v>
      </c>
      <c r="N65" s="2"/>
      <c r="O65" s="2"/>
      <c r="P65" s="2"/>
      <c r="Q65" s="2"/>
      <c r="R65" s="2"/>
      <c r="S65" s="2"/>
      <c r="T65" s="2"/>
      <c r="U65" s="2"/>
      <c r="V65" s="2"/>
      <c r="W65" s="2"/>
      <c r="X65" s="2"/>
      <c r="Y65" s="2"/>
      <c r="Z65" s="2"/>
    </row>
    <row r="66" spans="1:26" ht="15.75" customHeight="1" x14ac:dyDescent="0.25">
      <c r="A66" s="4">
        <v>3</v>
      </c>
      <c r="B66" s="4" t="s">
        <v>92</v>
      </c>
      <c r="C66" s="4" t="s">
        <v>93</v>
      </c>
      <c r="D66" s="1">
        <v>3</v>
      </c>
      <c r="E66" s="2"/>
      <c r="F66" s="2"/>
      <c r="G66" s="2"/>
      <c r="H66" s="2"/>
      <c r="I66" s="2"/>
      <c r="J66" s="2"/>
      <c r="K66" s="2"/>
      <c r="L66" s="2"/>
      <c r="M66" s="2"/>
      <c r="N66" s="2"/>
      <c r="O66" s="2"/>
      <c r="P66" s="2"/>
      <c r="Q66" s="2"/>
      <c r="R66" s="2"/>
      <c r="S66" s="2"/>
      <c r="T66" s="2"/>
      <c r="U66" s="2"/>
      <c r="V66" s="2"/>
      <c r="W66" s="2"/>
      <c r="X66" s="2"/>
      <c r="Y66" s="2"/>
      <c r="Z66" s="2"/>
    </row>
    <row r="67" spans="1:26" ht="15.75" customHeight="1" x14ac:dyDescent="0.25">
      <c r="A67" s="4">
        <v>4</v>
      </c>
      <c r="B67" s="4" t="s">
        <v>94</v>
      </c>
      <c r="C67" s="4" t="s">
        <v>95</v>
      </c>
      <c r="D67" s="1">
        <v>15</v>
      </c>
      <c r="E67" s="2"/>
      <c r="F67" s="2"/>
      <c r="G67" s="2"/>
      <c r="H67" s="2"/>
      <c r="I67" s="2"/>
      <c r="J67" s="2"/>
      <c r="K67" s="2"/>
      <c r="L67" s="2"/>
      <c r="M67" s="2"/>
      <c r="N67" s="2"/>
      <c r="O67" s="2"/>
      <c r="P67" s="2"/>
      <c r="Q67" s="2"/>
      <c r="R67" s="2"/>
      <c r="S67" s="2"/>
      <c r="T67" s="2"/>
      <c r="U67" s="2"/>
      <c r="V67" s="2"/>
      <c r="W67" s="2"/>
      <c r="X67" s="2"/>
      <c r="Y67" s="2"/>
      <c r="Z67" s="2"/>
    </row>
    <row r="68" spans="1:26" ht="15.75" customHeight="1" x14ac:dyDescent="0.25">
      <c r="A68" s="4">
        <v>5</v>
      </c>
      <c r="B68" s="4" t="s">
        <v>96</v>
      </c>
      <c r="C68" s="4" t="s">
        <v>97</v>
      </c>
      <c r="D68" s="1">
        <v>20</v>
      </c>
      <c r="E68" s="2"/>
      <c r="F68" s="2"/>
      <c r="G68" s="2"/>
      <c r="H68" s="2"/>
      <c r="I68" s="2"/>
      <c r="J68" s="2"/>
      <c r="K68" s="2"/>
      <c r="L68" s="2"/>
      <c r="M68" s="2"/>
      <c r="N68" s="2"/>
      <c r="O68" s="2"/>
      <c r="P68" s="2"/>
      <c r="Q68" s="2"/>
      <c r="R68" s="2"/>
      <c r="S68" s="2"/>
      <c r="T68" s="2"/>
      <c r="U68" s="2"/>
      <c r="V68" s="2"/>
      <c r="W68" s="2"/>
      <c r="X68" s="2"/>
      <c r="Y68" s="2"/>
      <c r="Z68" s="2"/>
    </row>
    <row r="69" spans="1:26" ht="15.75" customHeight="1" x14ac:dyDescent="0.25">
      <c r="A69" s="4">
        <v>6</v>
      </c>
      <c r="B69" s="4" t="s">
        <v>98</v>
      </c>
      <c r="C69" s="4" t="s">
        <v>99</v>
      </c>
      <c r="D69" s="1">
        <v>20</v>
      </c>
      <c r="E69" s="2"/>
      <c r="F69" s="2"/>
      <c r="G69" s="2"/>
      <c r="H69" s="2"/>
      <c r="I69" s="2"/>
      <c r="J69" s="2"/>
      <c r="K69" s="2"/>
      <c r="L69" s="2"/>
      <c r="M69" s="2"/>
      <c r="N69" s="2"/>
      <c r="O69" s="2"/>
      <c r="P69" s="2"/>
      <c r="Q69" s="2"/>
      <c r="R69" s="2"/>
      <c r="S69" s="2"/>
      <c r="T69" s="2"/>
      <c r="U69" s="2"/>
      <c r="V69" s="2"/>
      <c r="W69" s="2"/>
      <c r="X69" s="2"/>
      <c r="Y69" s="2"/>
      <c r="Z69" s="2"/>
    </row>
    <row r="70" spans="1:26" ht="15.75" customHeight="1" x14ac:dyDescent="0.25">
      <c r="A70" s="4">
        <v>7</v>
      </c>
      <c r="B70" s="4" t="s">
        <v>100</v>
      </c>
      <c r="C70" s="4" t="s">
        <v>101</v>
      </c>
      <c r="D70" s="1">
        <v>3</v>
      </c>
      <c r="E70" s="2"/>
      <c r="F70" s="2"/>
      <c r="G70" s="2"/>
      <c r="H70" s="2"/>
      <c r="I70" s="2"/>
      <c r="J70" s="2"/>
      <c r="K70" s="2"/>
      <c r="L70" s="2"/>
      <c r="M70" s="2"/>
      <c r="N70" s="2"/>
      <c r="O70" s="2"/>
      <c r="P70" s="2"/>
      <c r="Q70" s="2"/>
      <c r="R70" s="2"/>
      <c r="S70" s="2"/>
      <c r="T70" s="2"/>
      <c r="U70" s="2"/>
      <c r="V70" s="2"/>
      <c r="W70" s="2"/>
      <c r="X70" s="2"/>
      <c r="Y70" s="2"/>
      <c r="Z70" s="2"/>
    </row>
    <row r="71" spans="1:26" ht="15.75" customHeight="1" x14ac:dyDescent="0.25">
      <c r="A71" s="39" t="s">
        <v>74</v>
      </c>
      <c r="B71" s="40"/>
      <c r="C71" s="41"/>
      <c r="D71" s="1">
        <f>SUM(D64:D70)</f>
        <v>70</v>
      </c>
      <c r="E71" s="2"/>
      <c r="F71" s="2"/>
      <c r="G71" s="2"/>
      <c r="H71" s="2"/>
      <c r="I71" s="2"/>
      <c r="J71" s="2"/>
      <c r="K71" s="2"/>
      <c r="L71" s="2"/>
      <c r="M71" s="2"/>
      <c r="N71" s="2"/>
      <c r="O71" s="2"/>
      <c r="P71" s="2"/>
      <c r="Q71" s="2"/>
      <c r="R71" s="2"/>
      <c r="S71" s="2"/>
      <c r="T71" s="2"/>
      <c r="U71" s="2"/>
      <c r="V71" s="2"/>
      <c r="W71" s="2"/>
      <c r="X71" s="2"/>
      <c r="Y71" s="2"/>
      <c r="Z71" s="2"/>
    </row>
    <row r="72" spans="1:26" ht="15.7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x14ac:dyDescent="0.25">
      <c r="A73" s="34" t="s">
        <v>25</v>
      </c>
      <c r="B73" s="34" t="s">
        <v>78</v>
      </c>
      <c r="C73" s="1" t="s">
        <v>102</v>
      </c>
      <c r="D73" s="39" t="s">
        <v>103</v>
      </c>
      <c r="E73" s="40"/>
      <c r="F73" s="41"/>
      <c r="G73" s="34" t="s">
        <v>104</v>
      </c>
      <c r="H73" s="44" t="s">
        <v>105</v>
      </c>
      <c r="I73" s="34" t="s">
        <v>106</v>
      </c>
      <c r="J73" s="44" t="s">
        <v>107</v>
      </c>
      <c r="K73" s="39" t="s">
        <v>108</v>
      </c>
      <c r="L73" s="40"/>
      <c r="M73" s="41"/>
      <c r="N73" s="2"/>
      <c r="O73" s="2"/>
      <c r="P73" s="34" t="s">
        <v>39</v>
      </c>
      <c r="Q73" s="39" t="s">
        <v>40</v>
      </c>
      <c r="R73" s="40"/>
      <c r="S73" s="40"/>
      <c r="T73" s="40"/>
      <c r="U73" s="40"/>
      <c r="V73" s="40"/>
      <c r="W73" s="41"/>
      <c r="X73" s="2"/>
      <c r="Y73" s="2"/>
      <c r="Z73" s="2"/>
    </row>
    <row r="74" spans="1:26" ht="15.75" customHeight="1" x14ac:dyDescent="0.25">
      <c r="A74" s="36"/>
      <c r="B74" s="36"/>
      <c r="C74" s="1"/>
      <c r="D74" s="1" t="s">
        <v>109</v>
      </c>
      <c r="E74" s="1" t="s">
        <v>110</v>
      </c>
      <c r="F74" s="1" t="s">
        <v>111</v>
      </c>
      <c r="G74" s="36"/>
      <c r="H74" s="36"/>
      <c r="I74" s="36"/>
      <c r="J74" s="36"/>
      <c r="K74" s="1" t="s">
        <v>109</v>
      </c>
      <c r="L74" s="1" t="s">
        <v>110</v>
      </c>
      <c r="M74" s="1" t="s">
        <v>111</v>
      </c>
      <c r="N74" s="2"/>
      <c r="O74" s="2"/>
      <c r="P74" s="35"/>
      <c r="Q74" s="34" t="s">
        <v>91</v>
      </c>
      <c r="R74" s="34" t="s">
        <v>112</v>
      </c>
      <c r="S74" s="34" t="s">
        <v>113</v>
      </c>
      <c r="T74" s="34" t="s">
        <v>33</v>
      </c>
      <c r="U74" s="34" t="s">
        <v>42</v>
      </c>
      <c r="V74" s="34" t="s">
        <v>114</v>
      </c>
      <c r="W74" s="34" t="s">
        <v>115</v>
      </c>
      <c r="X74" s="2"/>
      <c r="Y74" s="2"/>
      <c r="Z74" s="2"/>
    </row>
    <row r="75" spans="1:26" ht="15.75" customHeight="1" x14ac:dyDescent="0.25">
      <c r="A75" s="1">
        <v>1</v>
      </c>
      <c r="B75" s="3" t="s">
        <v>91</v>
      </c>
      <c r="C75" s="1" t="s">
        <v>116</v>
      </c>
      <c r="D75" s="1">
        <v>1</v>
      </c>
      <c r="E75" s="1"/>
      <c r="F75" s="1"/>
      <c r="G75" s="1">
        <v>1</v>
      </c>
      <c r="H75" s="9">
        <v>5.01</v>
      </c>
      <c r="I75" s="1">
        <v>1</v>
      </c>
      <c r="J75" s="1">
        <v>288</v>
      </c>
      <c r="K75" s="1">
        <f t="shared" ref="K75:K81" si="9">G75*H75*J75</f>
        <v>1442.8799999999999</v>
      </c>
      <c r="L75" s="1"/>
      <c r="M75" s="1"/>
      <c r="N75" s="2"/>
      <c r="O75" s="2"/>
      <c r="P75" s="36"/>
      <c r="Q75" s="36"/>
      <c r="R75" s="36"/>
      <c r="S75" s="36"/>
      <c r="T75" s="36"/>
      <c r="U75" s="36"/>
      <c r="V75" s="36"/>
      <c r="W75" s="36"/>
      <c r="X75" s="2"/>
      <c r="Y75" s="2"/>
      <c r="Z75" s="2"/>
    </row>
    <row r="76" spans="1:26" ht="15.75" customHeight="1" x14ac:dyDescent="0.25">
      <c r="A76" s="1">
        <v>2</v>
      </c>
      <c r="B76" s="4" t="s">
        <v>30</v>
      </c>
      <c r="C76" s="1" t="s">
        <v>116</v>
      </c>
      <c r="D76" s="1">
        <v>1</v>
      </c>
      <c r="E76" s="1"/>
      <c r="F76" s="1"/>
      <c r="G76" s="1">
        <v>5</v>
      </c>
      <c r="H76" s="9">
        <v>2.0089999999999999</v>
      </c>
      <c r="I76" s="1">
        <v>1</v>
      </c>
      <c r="J76" s="1">
        <v>288</v>
      </c>
      <c r="K76" s="1">
        <f t="shared" si="9"/>
        <v>2892.96</v>
      </c>
      <c r="L76" s="1"/>
      <c r="M76" s="1"/>
      <c r="N76" s="2"/>
      <c r="O76" s="2"/>
      <c r="P76" s="1">
        <v>1</v>
      </c>
      <c r="Q76" s="1">
        <v>4.99</v>
      </c>
      <c r="R76" s="1">
        <v>1.98</v>
      </c>
      <c r="S76" s="1">
        <v>4.12</v>
      </c>
      <c r="T76" s="1">
        <v>0.02</v>
      </c>
      <c r="U76" s="1">
        <v>2.23</v>
      </c>
      <c r="V76" s="1">
        <v>1.02</v>
      </c>
      <c r="W76" s="1">
        <v>1.95</v>
      </c>
      <c r="X76" s="2"/>
      <c r="Y76" s="2"/>
      <c r="Z76" s="2"/>
    </row>
    <row r="77" spans="1:26" ht="15.75" customHeight="1" x14ac:dyDescent="0.25">
      <c r="A77" s="1">
        <v>3</v>
      </c>
      <c r="B77" s="4" t="s">
        <v>113</v>
      </c>
      <c r="C77" s="1" t="s">
        <v>116</v>
      </c>
      <c r="D77" s="1">
        <v>1</v>
      </c>
      <c r="E77" s="1"/>
      <c r="F77" s="1"/>
      <c r="G77" s="1">
        <v>1</v>
      </c>
      <c r="H77" s="9">
        <v>4.0179999999999998</v>
      </c>
      <c r="I77" s="1">
        <v>1</v>
      </c>
      <c r="J77" s="1">
        <v>288</v>
      </c>
      <c r="K77" s="1">
        <f t="shared" si="9"/>
        <v>1157.184</v>
      </c>
      <c r="L77" s="1"/>
      <c r="M77" s="1"/>
      <c r="N77" s="2"/>
      <c r="O77" s="2"/>
      <c r="P77" s="1">
        <v>2</v>
      </c>
      <c r="Q77" s="1">
        <v>5.0199999999999996</v>
      </c>
      <c r="R77" s="1">
        <v>1.96</v>
      </c>
      <c r="S77" s="1">
        <v>4.13</v>
      </c>
      <c r="T77" s="1">
        <v>0.02</v>
      </c>
      <c r="U77" s="1">
        <v>2.31</v>
      </c>
      <c r="V77" s="1">
        <v>1.01</v>
      </c>
      <c r="W77" s="1">
        <v>2</v>
      </c>
      <c r="X77" s="2"/>
      <c r="Y77" s="2"/>
      <c r="Z77" s="2"/>
    </row>
    <row r="78" spans="1:26" ht="15.75" customHeight="1" x14ac:dyDescent="0.25">
      <c r="A78" s="1">
        <v>4</v>
      </c>
      <c r="B78" s="4" t="s">
        <v>33</v>
      </c>
      <c r="C78" s="1" t="s">
        <v>116</v>
      </c>
      <c r="D78" s="1">
        <v>1</v>
      </c>
      <c r="E78" s="1"/>
      <c r="F78" s="1"/>
      <c r="G78" s="1">
        <v>192</v>
      </c>
      <c r="H78" s="9">
        <v>0.02</v>
      </c>
      <c r="I78" s="1">
        <v>1</v>
      </c>
      <c r="J78" s="1">
        <v>288</v>
      </c>
      <c r="K78" s="1">
        <f t="shared" si="9"/>
        <v>1105.92</v>
      </c>
      <c r="L78" s="1"/>
      <c r="M78" s="1"/>
      <c r="N78" s="2"/>
      <c r="O78" s="2"/>
      <c r="P78" s="1">
        <v>3</v>
      </c>
      <c r="Q78" s="1">
        <v>5</v>
      </c>
      <c r="R78" s="1">
        <v>2.0099999999999998</v>
      </c>
      <c r="S78" s="1">
        <v>4.0199999999999996</v>
      </c>
      <c r="T78" s="1">
        <v>0.02</v>
      </c>
      <c r="U78" s="1">
        <v>2.34</v>
      </c>
      <c r="V78" s="1">
        <v>1.02</v>
      </c>
      <c r="W78" s="1">
        <v>2.0499999999999998</v>
      </c>
      <c r="X78" s="2"/>
      <c r="Y78" s="2"/>
      <c r="Z78" s="2"/>
    </row>
    <row r="79" spans="1:26" ht="15.75" customHeight="1" x14ac:dyDescent="0.25">
      <c r="A79" s="1">
        <v>5</v>
      </c>
      <c r="B79" s="4" t="s">
        <v>34</v>
      </c>
      <c r="C79" s="1" t="s">
        <v>116</v>
      </c>
      <c r="D79" s="1">
        <v>1</v>
      </c>
      <c r="E79" s="1"/>
      <c r="F79" s="1"/>
      <c r="G79" s="1">
        <v>192</v>
      </c>
      <c r="H79" s="9">
        <v>2.2970000000000002</v>
      </c>
      <c r="I79" s="1">
        <v>1</v>
      </c>
      <c r="J79" s="1">
        <v>288</v>
      </c>
      <c r="K79" s="1">
        <f t="shared" si="9"/>
        <v>127014.912</v>
      </c>
      <c r="L79" s="1"/>
      <c r="M79" s="1"/>
      <c r="N79" s="2"/>
      <c r="O79" s="2"/>
      <c r="P79" s="1">
        <v>4</v>
      </c>
      <c r="Q79" s="1">
        <v>5</v>
      </c>
      <c r="R79" s="1">
        <v>1.99</v>
      </c>
      <c r="S79" s="1">
        <v>4.05</v>
      </c>
      <c r="T79" s="1">
        <v>0.02</v>
      </c>
      <c r="U79" s="1">
        <v>2.2599999999999998</v>
      </c>
      <c r="V79" s="1">
        <v>1.02</v>
      </c>
      <c r="W79" s="1">
        <v>1.98</v>
      </c>
      <c r="X79" s="2"/>
      <c r="Y79" s="2"/>
      <c r="Z79" s="2"/>
    </row>
    <row r="80" spans="1:26" ht="15.75" customHeight="1" x14ac:dyDescent="0.25">
      <c r="A80" s="1">
        <v>6</v>
      </c>
      <c r="B80" s="5" t="s">
        <v>35</v>
      </c>
      <c r="C80" s="1" t="s">
        <v>116</v>
      </c>
      <c r="D80" s="1">
        <v>1</v>
      </c>
      <c r="E80" s="1"/>
      <c r="F80" s="1"/>
      <c r="G80" s="1">
        <v>10.5</v>
      </c>
      <c r="H80" s="9">
        <v>1.0100000000000002</v>
      </c>
      <c r="I80" s="1">
        <v>1</v>
      </c>
      <c r="J80" s="1">
        <v>288</v>
      </c>
      <c r="K80" s="1">
        <f t="shared" si="9"/>
        <v>3054.2400000000007</v>
      </c>
      <c r="L80" s="1"/>
      <c r="M80" s="1"/>
      <c r="N80" s="2"/>
      <c r="O80" s="2"/>
      <c r="P80" s="1">
        <v>5</v>
      </c>
      <c r="Q80" s="1">
        <v>5.01</v>
      </c>
      <c r="R80" s="1">
        <v>2.0299999999999998</v>
      </c>
      <c r="S80" s="1">
        <v>3.91</v>
      </c>
      <c r="T80" s="1">
        <v>0.01</v>
      </c>
      <c r="U80" s="1">
        <v>2.34</v>
      </c>
      <c r="V80" s="1">
        <v>1.01</v>
      </c>
      <c r="W80" s="1">
        <v>2.08</v>
      </c>
      <c r="X80" s="2"/>
      <c r="Y80" s="2"/>
      <c r="Z80" s="2"/>
    </row>
    <row r="81" spans="1:26" ht="15.75" customHeight="1" x14ac:dyDescent="0.25">
      <c r="A81" s="1">
        <v>7</v>
      </c>
      <c r="B81" s="3" t="s">
        <v>115</v>
      </c>
      <c r="C81" s="1" t="s">
        <v>116</v>
      </c>
      <c r="D81" s="1">
        <v>1</v>
      </c>
      <c r="E81" s="1"/>
      <c r="F81" s="1"/>
      <c r="G81" s="1">
        <v>2</v>
      </c>
      <c r="H81" s="9">
        <v>2.016</v>
      </c>
      <c r="I81" s="1">
        <v>1</v>
      </c>
      <c r="J81" s="1">
        <v>288</v>
      </c>
      <c r="K81" s="1">
        <f t="shared" si="9"/>
        <v>1161.2159999999999</v>
      </c>
      <c r="L81" s="1"/>
      <c r="M81" s="1"/>
      <c r="N81" s="2"/>
      <c r="O81" s="2"/>
      <c r="P81" s="1">
        <v>6</v>
      </c>
      <c r="Q81" s="1">
        <v>5.01</v>
      </c>
      <c r="R81" s="1">
        <v>2.0099999999999998</v>
      </c>
      <c r="S81" s="1">
        <v>4.01</v>
      </c>
      <c r="T81" s="1">
        <v>0.02</v>
      </c>
      <c r="U81" s="1">
        <v>2.31</v>
      </c>
      <c r="V81" s="1">
        <v>1.03</v>
      </c>
      <c r="W81" s="1">
        <v>2.0299999999999998</v>
      </c>
      <c r="X81" s="2"/>
      <c r="Y81" s="2"/>
      <c r="Z81" s="2"/>
    </row>
    <row r="82" spans="1:26" ht="15.75" customHeight="1" x14ac:dyDescent="0.25">
      <c r="A82" s="1">
        <v>8</v>
      </c>
      <c r="B82" s="3" t="s">
        <v>117</v>
      </c>
      <c r="C82" s="1" t="s">
        <v>118</v>
      </c>
      <c r="D82" s="1"/>
      <c r="E82" s="1">
        <v>1</v>
      </c>
      <c r="F82" s="1"/>
      <c r="G82" s="1">
        <v>2</v>
      </c>
      <c r="H82" s="1">
        <v>30</v>
      </c>
      <c r="I82" s="1">
        <v>1</v>
      </c>
      <c r="J82" s="1">
        <v>72</v>
      </c>
      <c r="K82" s="1"/>
      <c r="L82" s="1">
        <f>G82*H82*J82</f>
        <v>4320</v>
      </c>
      <c r="M82" s="1"/>
      <c r="N82" s="2"/>
      <c r="O82" s="2"/>
      <c r="P82" s="1">
        <v>7</v>
      </c>
      <c r="Q82" s="1">
        <v>5.0199999999999996</v>
      </c>
      <c r="R82" s="1">
        <v>2.02</v>
      </c>
      <c r="S82" s="1">
        <v>3.89</v>
      </c>
      <c r="T82" s="1">
        <v>0.02</v>
      </c>
      <c r="U82" s="1">
        <v>2.29</v>
      </c>
      <c r="V82" s="1">
        <v>1.02</v>
      </c>
      <c r="W82" s="1">
        <v>1.99</v>
      </c>
      <c r="X82" s="2"/>
      <c r="Y82" s="2"/>
      <c r="Z82" s="2"/>
    </row>
    <row r="83" spans="1:26" ht="15.75" customHeight="1" x14ac:dyDescent="0.25">
      <c r="A83" s="1">
        <v>9</v>
      </c>
      <c r="B83" s="5" t="s">
        <v>119</v>
      </c>
      <c r="C83" s="1" t="s">
        <v>120</v>
      </c>
      <c r="D83" s="1"/>
      <c r="E83" s="1"/>
      <c r="F83" s="1">
        <v>1</v>
      </c>
      <c r="G83" s="1">
        <v>2</v>
      </c>
      <c r="H83" s="1">
        <v>30</v>
      </c>
      <c r="I83" s="1">
        <v>1</v>
      </c>
      <c r="J83" s="1">
        <v>1</v>
      </c>
      <c r="K83" s="1"/>
      <c r="L83" s="1"/>
      <c r="M83" s="1">
        <f>G83*H83*J83</f>
        <v>60</v>
      </c>
      <c r="N83" s="2"/>
      <c r="O83" s="2"/>
      <c r="P83" s="1">
        <v>8</v>
      </c>
      <c r="Q83" s="1">
        <v>5</v>
      </c>
      <c r="R83" s="1">
        <v>2.0499999999999998</v>
      </c>
      <c r="S83" s="1">
        <v>3.97</v>
      </c>
      <c r="T83" s="1">
        <v>0.03</v>
      </c>
      <c r="U83" s="1">
        <v>2.23</v>
      </c>
      <c r="V83" s="1">
        <v>1.04</v>
      </c>
      <c r="W83" s="1">
        <v>2.0299999999999998</v>
      </c>
      <c r="X83" s="2"/>
      <c r="Y83" s="2"/>
      <c r="Z83" s="2"/>
    </row>
    <row r="84" spans="1:26" ht="15.75" customHeight="1" x14ac:dyDescent="0.25">
      <c r="A84" s="1"/>
      <c r="B84" s="3" t="s">
        <v>121</v>
      </c>
      <c r="C84" s="3"/>
      <c r="D84" s="1"/>
      <c r="E84" s="1"/>
      <c r="F84" s="1"/>
      <c r="G84" s="1"/>
      <c r="H84" s="1"/>
      <c r="I84" s="1"/>
      <c r="J84" s="1"/>
      <c r="K84" s="1">
        <f>SUM(K76:K80)</f>
        <v>135225.21599999999</v>
      </c>
      <c r="L84" s="1">
        <f>SUM(L75:L82)</f>
        <v>4320</v>
      </c>
      <c r="M84" s="1">
        <f>SUM(M83)</f>
        <v>60</v>
      </c>
      <c r="N84" s="2">
        <f>SUM(K84:M84)</f>
        <v>139605.21599999999</v>
      </c>
      <c r="O84" s="2"/>
      <c r="P84" s="1">
        <v>9</v>
      </c>
      <c r="Q84" s="1">
        <v>5.03</v>
      </c>
      <c r="R84" s="1">
        <v>2.02</v>
      </c>
      <c r="S84" s="1">
        <v>4.04</v>
      </c>
      <c r="T84" s="1">
        <v>0.02</v>
      </c>
      <c r="U84" s="1">
        <v>2.34</v>
      </c>
      <c r="V84" s="1">
        <v>0.96</v>
      </c>
      <c r="W84" s="1">
        <v>2.0099999999999998</v>
      </c>
      <c r="X84" s="2"/>
      <c r="Y84" s="2"/>
      <c r="Z84" s="2"/>
    </row>
    <row r="85" spans="1:26" ht="15.75" customHeight="1" x14ac:dyDescent="0.25">
      <c r="A85" s="2"/>
      <c r="B85" s="2"/>
      <c r="C85" s="2"/>
      <c r="D85" s="2"/>
      <c r="E85" s="2"/>
      <c r="F85" s="2"/>
      <c r="G85" s="2"/>
      <c r="H85" s="2">
        <f t="shared" ref="H85:H91" si="10">G75*H75</f>
        <v>5.01</v>
      </c>
      <c r="I85" s="2">
        <f>SUM(H85:H91)</f>
        <v>478.57400000000001</v>
      </c>
      <c r="J85" s="2" t="s">
        <v>76</v>
      </c>
      <c r="K85" s="2">
        <f>70%*288*I85</f>
        <v>96480.518400000001</v>
      </c>
      <c r="L85" s="2"/>
      <c r="M85" s="2" t="s">
        <v>122</v>
      </c>
      <c r="N85" s="2"/>
      <c r="O85" s="2"/>
      <c r="P85" s="1">
        <v>10</v>
      </c>
      <c r="Q85" s="1">
        <v>5.01</v>
      </c>
      <c r="R85" s="1">
        <v>2.02</v>
      </c>
      <c r="S85" s="1">
        <v>4.04</v>
      </c>
      <c r="T85" s="1">
        <v>0.02</v>
      </c>
      <c r="U85" s="1">
        <v>2.3199999999999998</v>
      </c>
      <c r="V85" s="1">
        <v>0.97</v>
      </c>
      <c r="W85" s="1">
        <v>2.04</v>
      </c>
      <c r="X85" s="2"/>
      <c r="Y85" s="2"/>
      <c r="Z85" s="2"/>
    </row>
    <row r="86" spans="1:26" ht="15.75" customHeight="1" x14ac:dyDescent="0.25">
      <c r="A86" s="3" t="s">
        <v>123</v>
      </c>
      <c r="B86" s="3" t="s">
        <v>124</v>
      </c>
      <c r="C86" s="3" t="s">
        <v>125</v>
      </c>
      <c r="D86" s="3" t="s">
        <v>126</v>
      </c>
      <c r="E86" s="3" t="s">
        <v>127</v>
      </c>
      <c r="F86" s="3" t="s">
        <v>128</v>
      </c>
      <c r="G86" s="2"/>
      <c r="H86" s="2">
        <f>G76*H76</f>
        <v>10.045</v>
      </c>
      <c r="I86" s="2">
        <f>I85/60</f>
        <v>7.976233333333334</v>
      </c>
      <c r="J86" s="2" t="s">
        <v>129</v>
      </c>
      <c r="K86" s="2">
        <f>(N84+K85)/M86</f>
        <v>1.7128848063900948</v>
      </c>
      <c r="L86" s="2"/>
      <c r="M86" s="2">
        <f>60*I86*288</f>
        <v>137829.31200000001</v>
      </c>
      <c r="N86" s="2"/>
      <c r="O86" s="2"/>
      <c r="P86" s="2"/>
      <c r="Q86" s="2"/>
      <c r="R86" s="2"/>
      <c r="S86" s="2"/>
      <c r="T86" s="2"/>
      <c r="U86" s="2"/>
      <c r="V86" s="2"/>
      <c r="W86" s="2"/>
      <c r="X86" s="2"/>
      <c r="Y86" s="2"/>
      <c r="Z86" s="2"/>
    </row>
    <row r="87" spans="1:26" ht="15.75" customHeight="1" x14ac:dyDescent="0.25">
      <c r="A87" s="3" t="s">
        <v>87</v>
      </c>
      <c r="B87" s="3" t="s">
        <v>130</v>
      </c>
      <c r="C87" s="3">
        <f>K86</f>
        <v>1.7128848063900948</v>
      </c>
      <c r="D87" s="3" t="s">
        <v>131</v>
      </c>
      <c r="E87" s="3">
        <f>K87</f>
        <v>1.2688035602889589</v>
      </c>
      <c r="F87" s="3" t="s">
        <v>132</v>
      </c>
      <c r="G87" s="2"/>
      <c r="H87" s="2">
        <f t="shared" si="10"/>
        <v>4.0179999999999998</v>
      </c>
      <c r="I87" s="2"/>
      <c r="J87" s="2" t="s">
        <v>133</v>
      </c>
      <c r="K87" s="2">
        <f>K86*J88</f>
        <v>1.2688035602889589</v>
      </c>
      <c r="L87" s="2"/>
      <c r="M87" s="2"/>
      <c r="N87" s="2"/>
      <c r="O87" s="2"/>
      <c r="P87" s="2"/>
      <c r="Q87" s="2"/>
      <c r="R87" s="2"/>
      <c r="S87" s="2"/>
      <c r="T87" s="2"/>
      <c r="U87" s="2"/>
      <c r="V87" s="2"/>
      <c r="W87" s="2"/>
      <c r="X87" s="2"/>
      <c r="Y87" s="2"/>
      <c r="Z87" s="2"/>
    </row>
    <row r="88" spans="1:26" ht="15.75" customHeight="1" x14ac:dyDescent="0.25">
      <c r="A88" s="2"/>
      <c r="B88" s="2"/>
      <c r="C88" s="2"/>
      <c r="D88" s="2"/>
      <c r="E88" s="2"/>
      <c r="F88" s="2"/>
      <c r="G88" s="2"/>
      <c r="H88" s="2">
        <f t="shared" si="10"/>
        <v>3.84</v>
      </c>
      <c r="I88" s="2"/>
      <c r="J88" s="2">
        <f>20/27</f>
        <v>0.7407407407407407</v>
      </c>
      <c r="K88" s="2"/>
      <c r="L88" s="2"/>
      <c r="M88" s="2"/>
      <c r="N88" s="2"/>
      <c r="O88" s="2"/>
      <c r="P88" s="2"/>
      <c r="Q88" s="2"/>
      <c r="R88" s="2"/>
      <c r="S88" s="2"/>
      <c r="T88" s="2"/>
      <c r="U88" s="2"/>
      <c r="V88" s="2"/>
      <c r="W88" s="2"/>
      <c r="X88" s="2"/>
      <c r="Y88" s="2"/>
      <c r="Z88" s="2"/>
    </row>
    <row r="89" spans="1:26" ht="15.75" customHeight="1" x14ac:dyDescent="0.25">
      <c r="A89" s="2"/>
      <c r="B89" s="2"/>
      <c r="C89" s="2"/>
      <c r="D89" s="2"/>
      <c r="E89" s="2"/>
      <c r="F89" s="2"/>
      <c r="G89" s="2"/>
      <c r="H89" s="2">
        <f t="shared" si="10"/>
        <v>441.024</v>
      </c>
      <c r="I89" s="2"/>
      <c r="J89" s="2"/>
      <c r="K89" s="2"/>
      <c r="L89" s="2"/>
      <c r="M89" s="2"/>
      <c r="N89" s="2"/>
      <c r="O89" s="2"/>
      <c r="P89" s="2"/>
      <c r="Q89" s="2"/>
      <c r="R89" s="2"/>
      <c r="S89" s="2"/>
      <c r="T89" s="2"/>
      <c r="U89" s="2"/>
      <c r="V89" s="2"/>
      <c r="W89" s="2"/>
      <c r="X89" s="2"/>
      <c r="Y89" s="2"/>
      <c r="Z89" s="2"/>
    </row>
    <row r="90" spans="1:26" ht="15.75" customHeight="1" x14ac:dyDescent="0.25">
      <c r="A90" s="2"/>
      <c r="B90" s="2"/>
      <c r="C90" s="2"/>
      <c r="D90" s="2"/>
      <c r="E90" s="2"/>
      <c r="F90" s="2"/>
      <c r="G90" s="2"/>
      <c r="H90" s="2">
        <f t="shared" si="10"/>
        <v>10.605000000000002</v>
      </c>
      <c r="I90" s="2"/>
      <c r="J90" s="2"/>
      <c r="K90" s="2"/>
      <c r="L90" s="2"/>
      <c r="M90" s="2"/>
      <c r="N90" s="2"/>
      <c r="O90" s="2"/>
      <c r="P90" s="2"/>
      <c r="Q90" s="2"/>
      <c r="R90" s="2"/>
      <c r="S90" s="2"/>
      <c r="T90" s="2"/>
      <c r="U90" s="2"/>
      <c r="V90" s="2"/>
      <c r="W90" s="2"/>
      <c r="X90" s="2"/>
      <c r="Y90" s="2"/>
      <c r="Z90" s="2"/>
    </row>
    <row r="91" spans="1:26" ht="15.75" customHeight="1" x14ac:dyDescent="0.25">
      <c r="A91" s="2"/>
      <c r="B91" s="2"/>
      <c r="C91" s="2"/>
      <c r="D91" s="2"/>
      <c r="E91" s="2"/>
      <c r="F91" s="2"/>
      <c r="G91" s="2"/>
      <c r="H91" s="2">
        <f t="shared" si="10"/>
        <v>4.032</v>
      </c>
      <c r="I91" s="2"/>
      <c r="J91" s="2"/>
      <c r="K91" s="2"/>
      <c r="L91" s="2"/>
      <c r="M91" s="2"/>
      <c r="N91" s="2"/>
      <c r="O91" s="2"/>
      <c r="P91" s="2"/>
      <c r="Q91" s="2"/>
      <c r="R91" s="2"/>
      <c r="S91" s="2"/>
      <c r="T91" s="2"/>
      <c r="U91" s="2"/>
      <c r="V91" s="2"/>
      <c r="W91" s="2"/>
      <c r="X91" s="2"/>
      <c r="Y91" s="2"/>
      <c r="Z91" s="2"/>
    </row>
    <row r="92" spans="1:26" ht="15.75" customHeight="1" x14ac:dyDescent="0.25">
      <c r="A92" s="2"/>
      <c r="B92" s="2" t="s">
        <v>91</v>
      </c>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x14ac:dyDescent="0.25">
      <c r="A93" s="2"/>
      <c r="B93" s="34" t="s">
        <v>39</v>
      </c>
      <c r="C93" s="34" t="s">
        <v>40</v>
      </c>
      <c r="D93" s="2"/>
      <c r="E93" s="1" t="s">
        <v>25</v>
      </c>
      <c r="F93" s="1" t="s">
        <v>46</v>
      </c>
      <c r="G93" s="1" t="s">
        <v>47</v>
      </c>
      <c r="H93" s="1" t="s">
        <v>48</v>
      </c>
      <c r="I93" s="2">
        <f>F105+2*H105</f>
        <v>5.0329443799947562</v>
      </c>
      <c r="J93" s="2">
        <f>F105-2*H105</f>
        <v>4.9850556200052427</v>
      </c>
      <c r="K93" s="2"/>
      <c r="L93" s="2"/>
      <c r="M93" s="2"/>
      <c r="N93" s="2"/>
      <c r="O93" s="2"/>
      <c r="P93" s="2"/>
      <c r="Q93" s="2"/>
      <c r="R93" s="2"/>
      <c r="S93" s="2"/>
      <c r="T93" s="2"/>
      <c r="U93" s="2"/>
      <c r="V93" s="2"/>
      <c r="W93" s="2"/>
      <c r="X93" s="2"/>
      <c r="Y93" s="2"/>
      <c r="Z93" s="2"/>
    </row>
    <row r="94" spans="1:26" ht="15.75" customHeight="1" x14ac:dyDescent="0.25">
      <c r="A94" s="2"/>
      <c r="B94" s="35"/>
      <c r="C94" s="36"/>
      <c r="D94" s="2"/>
      <c r="E94" s="1">
        <v>1</v>
      </c>
      <c r="F94" s="1">
        <v>4.99</v>
      </c>
      <c r="G94" s="1">
        <f t="shared" ref="G94:G103" si="11">F94^2</f>
        <v>24.900100000000002</v>
      </c>
      <c r="H94" s="34"/>
      <c r="I94" s="2">
        <v>5.0328999999999997</v>
      </c>
      <c r="J94" s="2">
        <v>4.9850560000000002</v>
      </c>
      <c r="K94" s="2"/>
      <c r="L94" s="2"/>
      <c r="M94" s="2"/>
      <c r="N94" s="2"/>
      <c r="O94" s="2"/>
      <c r="P94" s="2"/>
      <c r="Q94" s="2"/>
      <c r="R94" s="2"/>
      <c r="S94" s="2"/>
      <c r="T94" s="2"/>
      <c r="U94" s="2"/>
      <c r="V94" s="2"/>
      <c r="W94" s="2"/>
      <c r="X94" s="2"/>
      <c r="Y94" s="2"/>
      <c r="Z94" s="2"/>
    </row>
    <row r="95" spans="1:26" ht="15.75" customHeight="1" x14ac:dyDescent="0.25">
      <c r="A95" s="2"/>
      <c r="B95" s="36"/>
      <c r="C95" s="1" t="s">
        <v>91</v>
      </c>
      <c r="D95" s="2"/>
      <c r="E95" s="1">
        <v>2</v>
      </c>
      <c r="F95" s="1">
        <v>5.0199999999999996</v>
      </c>
      <c r="G95" s="1">
        <f t="shared" si="11"/>
        <v>25.200399999999995</v>
      </c>
      <c r="H95" s="35"/>
      <c r="I95" s="2">
        <v>5.0328999999999997</v>
      </c>
      <c r="J95" s="2">
        <v>4.9850560000000002</v>
      </c>
      <c r="K95" s="2"/>
      <c r="L95" s="2"/>
      <c r="M95" s="2"/>
      <c r="N95" s="2"/>
      <c r="O95" s="2"/>
      <c r="P95" s="2"/>
      <c r="Q95" s="2"/>
      <c r="R95" s="2"/>
      <c r="S95" s="2"/>
      <c r="T95" s="2"/>
      <c r="U95" s="2"/>
      <c r="V95" s="2"/>
      <c r="W95" s="2"/>
      <c r="X95" s="2"/>
      <c r="Y95" s="2"/>
      <c r="Z95" s="2"/>
    </row>
    <row r="96" spans="1:26" ht="15.75" customHeight="1" x14ac:dyDescent="0.25">
      <c r="A96" s="2"/>
      <c r="B96" s="1">
        <v>1</v>
      </c>
      <c r="C96" s="1">
        <v>4.99</v>
      </c>
      <c r="D96" s="2"/>
      <c r="E96" s="1">
        <v>3</v>
      </c>
      <c r="F96" s="1">
        <v>5</v>
      </c>
      <c r="G96" s="1">
        <f t="shared" si="11"/>
        <v>25</v>
      </c>
      <c r="H96" s="35"/>
      <c r="I96" s="2">
        <v>5.0328999999999997</v>
      </c>
      <c r="J96" s="2">
        <v>4.9850560000000002</v>
      </c>
      <c r="K96" s="2"/>
      <c r="L96" s="2"/>
      <c r="M96" s="2"/>
      <c r="N96" s="2"/>
      <c r="O96" s="2"/>
      <c r="P96" s="2"/>
      <c r="Q96" s="2"/>
      <c r="R96" s="2"/>
      <c r="S96" s="2"/>
      <c r="T96" s="2"/>
      <c r="U96" s="2"/>
      <c r="V96" s="2"/>
      <c r="W96" s="2"/>
      <c r="X96" s="2"/>
      <c r="Y96" s="2"/>
      <c r="Z96" s="2"/>
    </row>
    <row r="97" spans="1:26" ht="15.75" customHeight="1" x14ac:dyDescent="0.25">
      <c r="A97" s="2"/>
      <c r="B97" s="1">
        <v>2</v>
      </c>
      <c r="C97" s="1">
        <v>5.0199999999999996</v>
      </c>
      <c r="D97" s="2"/>
      <c r="E97" s="1">
        <v>4</v>
      </c>
      <c r="F97" s="1">
        <v>5</v>
      </c>
      <c r="G97" s="1">
        <f t="shared" si="11"/>
        <v>25</v>
      </c>
      <c r="H97" s="35"/>
      <c r="I97" s="2">
        <v>5.0328999999999997</v>
      </c>
      <c r="J97" s="2">
        <v>4.9850560000000002</v>
      </c>
      <c r="K97" s="2"/>
      <c r="L97" s="2"/>
      <c r="M97" s="2"/>
      <c r="N97" s="2"/>
      <c r="O97" s="2"/>
      <c r="P97" s="2"/>
      <c r="Q97" s="2"/>
      <c r="R97" s="2"/>
      <c r="S97" s="2"/>
      <c r="T97" s="2"/>
      <c r="U97" s="2"/>
      <c r="V97" s="2"/>
      <c r="W97" s="2"/>
      <c r="X97" s="2"/>
      <c r="Y97" s="2"/>
      <c r="Z97" s="2"/>
    </row>
    <row r="98" spans="1:26" ht="15.75" customHeight="1" x14ac:dyDescent="0.25">
      <c r="A98" s="2"/>
      <c r="B98" s="1">
        <v>3</v>
      </c>
      <c r="C98" s="1">
        <v>5</v>
      </c>
      <c r="D98" s="2"/>
      <c r="E98" s="1">
        <v>5</v>
      </c>
      <c r="F98" s="1">
        <v>5.01</v>
      </c>
      <c r="G98" s="1">
        <f t="shared" si="11"/>
        <v>25.100099999999998</v>
      </c>
      <c r="H98" s="35"/>
      <c r="I98" s="2">
        <v>5.0328999999999997</v>
      </c>
      <c r="J98" s="2">
        <v>4.9850560000000002</v>
      </c>
      <c r="K98" s="2"/>
      <c r="L98" s="2"/>
      <c r="M98" s="2"/>
      <c r="N98" s="2"/>
      <c r="O98" s="2"/>
      <c r="P98" s="2"/>
      <c r="Q98" s="2"/>
      <c r="R98" s="2"/>
      <c r="S98" s="2"/>
      <c r="T98" s="2"/>
      <c r="U98" s="2"/>
      <c r="V98" s="2"/>
      <c r="W98" s="2"/>
      <c r="X98" s="2"/>
      <c r="Y98" s="2"/>
      <c r="Z98" s="2"/>
    </row>
    <row r="99" spans="1:26" ht="15.75" customHeight="1" x14ac:dyDescent="0.25">
      <c r="A99" s="2"/>
      <c r="B99" s="1">
        <v>4</v>
      </c>
      <c r="C99" s="1">
        <v>5</v>
      </c>
      <c r="D99" s="2"/>
      <c r="E99" s="1">
        <v>6</v>
      </c>
      <c r="F99" s="1">
        <v>5.01</v>
      </c>
      <c r="G99" s="1">
        <f t="shared" si="11"/>
        <v>25.100099999999998</v>
      </c>
      <c r="H99" s="35"/>
      <c r="I99" s="2">
        <v>5.0328999999999997</v>
      </c>
      <c r="J99" s="2">
        <v>4.9850560000000002</v>
      </c>
      <c r="K99" s="2"/>
      <c r="L99" s="2"/>
      <c r="M99" s="2"/>
      <c r="N99" s="2"/>
      <c r="O99" s="2"/>
      <c r="P99" s="2"/>
      <c r="Q99" s="2"/>
      <c r="R99" s="2"/>
      <c r="S99" s="2"/>
      <c r="T99" s="2"/>
      <c r="U99" s="2"/>
      <c r="V99" s="2"/>
      <c r="W99" s="2"/>
      <c r="X99" s="2"/>
      <c r="Y99" s="2"/>
      <c r="Z99" s="2"/>
    </row>
    <row r="100" spans="1:26" ht="15.75" customHeight="1" x14ac:dyDescent="0.25">
      <c r="A100" s="2"/>
      <c r="B100" s="1">
        <v>5</v>
      </c>
      <c r="C100" s="1">
        <v>5.01</v>
      </c>
      <c r="D100" s="2"/>
      <c r="E100" s="1">
        <v>7</v>
      </c>
      <c r="F100" s="1">
        <v>5.0199999999999996</v>
      </c>
      <c r="G100" s="1">
        <f t="shared" si="11"/>
        <v>25.200399999999995</v>
      </c>
      <c r="H100" s="35"/>
      <c r="I100" s="2">
        <v>5.0328999999999997</v>
      </c>
      <c r="J100" s="2">
        <v>4.9850560000000002</v>
      </c>
      <c r="K100" s="2"/>
      <c r="L100" s="2"/>
      <c r="M100" s="2"/>
      <c r="N100" s="2"/>
      <c r="O100" s="2"/>
      <c r="P100" s="2"/>
      <c r="Q100" s="2"/>
      <c r="R100" s="2"/>
      <c r="S100" s="2"/>
      <c r="T100" s="2"/>
      <c r="U100" s="2"/>
      <c r="V100" s="2"/>
      <c r="W100" s="2"/>
      <c r="X100" s="2"/>
      <c r="Y100" s="2"/>
      <c r="Z100" s="2"/>
    </row>
    <row r="101" spans="1:26" ht="15.75" customHeight="1" x14ac:dyDescent="0.25">
      <c r="A101" s="2"/>
      <c r="B101" s="1">
        <v>6</v>
      </c>
      <c r="C101" s="1">
        <v>5.01</v>
      </c>
      <c r="D101" s="2"/>
      <c r="E101" s="1">
        <v>8</v>
      </c>
      <c r="F101" s="1">
        <v>5</v>
      </c>
      <c r="G101" s="1">
        <f t="shared" si="11"/>
        <v>25</v>
      </c>
      <c r="H101" s="35"/>
      <c r="I101" s="2">
        <v>5.0328999999999997</v>
      </c>
      <c r="J101" s="2">
        <v>4.9850560000000002</v>
      </c>
      <c r="K101" s="2"/>
      <c r="L101" s="2"/>
      <c r="M101" s="2"/>
      <c r="N101" s="2"/>
      <c r="O101" s="2"/>
      <c r="P101" s="2"/>
      <c r="Q101" s="2"/>
      <c r="R101" s="2"/>
      <c r="S101" s="2"/>
      <c r="T101" s="2"/>
      <c r="U101" s="2"/>
      <c r="V101" s="2"/>
      <c r="W101" s="2"/>
      <c r="X101" s="2"/>
      <c r="Y101" s="2"/>
      <c r="Z101" s="2"/>
    </row>
    <row r="102" spans="1:26" ht="15.75" customHeight="1" x14ac:dyDescent="0.25">
      <c r="A102" s="2"/>
      <c r="B102" s="1">
        <v>7</v>
      </c>
      <c r="C102" s="1">
        <v>5.0199999999999996</v>
      </c>
      <c r="D102" s="2"/>
      <c r="E102" s="1">
        <v>9</v>
      </c>
      <c r="F102" s="1">
        <v>5.03</v>
      </c>
      <c r="G102" s="1">
        <f t="shared" si="11"/>
        <v>25.300900000000002</v>
      </c>
      <c r="H102" s="35"/>
      <c r="I102" s="2">
        <v>5.0328999999999997</v>
      </c>
      <c r="J102" s="2">
        <v>4.9850560000000002</v>
      </c>
      <c r="K102" s="2"/>
      <c r="L102" s="2"/>
      <c r="M102" s="2"/>
      <c r="N102" s="2"/>
      <c r="O102" s="2"/>
      <c r="P102" s="2"/>
      <c r="Q102" s="2"/>
      <c r="R102" s="2"/>
      <c r="S102" s="2"/>
      <c r="T102" s="2"/>
      <c r="U102" s="2"/>
      <c r="V102" s="2"/>
      <c r="W102" s="2"/>
      <c r="X102" s="2"/>
      <c r="Y102" s="2"/>
      <c r="Z102" s="2"/>
    </row>
    <row r="103" spans="1:26" ht="15.75" customHeight="1" x14ac:dyDescent="0.25">
      <c r="A103" s="2"/>
      <c r="B103" s="1">
        <v>8</v>
      </c>
      <c r="C103" s="1">
        <v>5</v>
      </c>
      <c r="D103" s="2"/>
      <c r="E103" s="1">
        <v>10</v>
      </c>
      <c r="F103" s="1">
        <v>5.01</v>
      </c>
      <c r="G103" s="1">
        <f t="shared" si="11"/>
        <v>25.100099999999998</v>
      </c>
      <c r="H103" s="36"/>
      <c r="I103" s="2">
        <v>5.0328999999999997</v>
      </c>
      <c r="J103" s="2">
        <v>4.9850560000000002</v>
      </c>
      <c r="K103" s="2"/>
      <c r="L103" s="2"/>
      <c r="M103" s="2"/>
      <c r="N103" s="2"/>
      <c r="O103" s="2"/>
      <c r="P103" s="2"/>
      <c r="Q103" s="2"/>
      <c r="R103" s="2"/>
      <c r="S103" s="2"/>
      <c r="T103" s="2"/>
      <c r="U103" s="2"/>
      <c r="V103" s="2"/>
      <c r="W103" s="2"/>
      <c r="X103" s="2"/>
      <c r="Y103" s="2"/>
      <c r="Z103" s="2"/>
    </row>
    <row r="104" spans="1:26" ht="15.75" customHeight="1" x14ac:dyDescent="0.25">
      <c r="A104" s="2"/>
      <c r="B104" s="1">
        <v>9</v>
      </c>
      <c r="C104" s="1">
        <v>5.03</v>
      </c>
      <c r="D104" s="2"/>
      <c r="E104" s="1" t="s">
        <v>50</v>
      </c>
      <c r="F104" s="1">
        <f t="shared" ref="F104:G104" si="12">SUM(F94:F103)</f>
        <v>50.089999999999996</v>
      </c>
      <c r="G104" s="1">
        <f t="shared" si="12"/>
        <v>250.90210000000002</v>
      </c>
      <c r="H104" s="1">
        <f>F104^2</f>
        <v>2509.0080999999996</v>
      </c>
      <c r="I104" s="2" t="s">
        <v>134</v>
      </c>
      <c r="J104" s="2" t="s">
        <v>135</v>
      </c>
      <c r="K104" s="2"/>
      <c r="L104" s="2"/>
      <c r="M104" s="2"/>
      <c r="N104" s="2"/>
      <c r="O104" s="2"/>
      <c r="P104" s="2"/>
      <c r="Q104" s="2"/>
      <c r="R104" s="2"/>
      <c r="S104" s="2"/>
      <c r="T104" s="2"/>
      <c r="U104" s="2"/>
      <c r="V104" s="2"/>
      <c r="W104" s="2"/>
      <c r="X104" s="2"/>
      <c r="Y104" s="2"/>
      <c r="Z104" s="2"/>
    </row>
    <row r="105" spans="1:26" ht="15.75" customHeight="1" x14ac:dyDescent="0.25">
      <c r="A105" s="2"/>
      <c r="B105" s="1">
        <v>10</v>
      </c>
      <c r="C105" s="1">
        <v>5.01</v>
      </c>
      <c r="D105" s="2"/>
      <c r="E105" s="2" t="s">
        <v>136</v>
      </c>
      <c r="F105" s="2">
        <f>F104/10</f>
        <v>5.0089999999999995</v>
      </c>
      <c r="G105" s="2" t="s">
        <v>137</v>
      </c>
      <c r="H105" s="2">
        <f>STDEV(F94:F103)</f>
        <v>1.1972189997378565E-2</v>
      </c>
      <c r="I105" s="2"/>
      <c r="J105" s="2"/>
      <c r="K105" s="2"/>
      <c r="L105" s="2"/>
      <c r="M105" s="2"/>
      <c r="N105" s="2"/>
      <c r="O105" s="2"/>
      <c r="P105" s="2"/>
      <c r="Q105" s="2"/>
      <c r="R105" s="2"/>
      <c r="S105" s="2"/>
      <c r="T105" s="2"/>
      <c r="U105" s="2"/>
      <c r="V105" s="2"/>
      <c r="W105" s="2"/>
      <c r="X105" s="2"/>
      <c r="Y105" s="2"/>
      <c r="Z105" s="2"/>
    </row>
    <row r="106" spans="1:26" ht="15.75" customHeight="1" x14ac:dyDescent="0.25">
      <c r="A106" s="2"/>
      <c r="B106" s="2"/>
      <c r="C106" s="2"/>
      <c r="D106" s="2"/>
      <c r="E106" s="2"/>
      <c r="F106" s="2"/>
      <c r="G106" s="2"/>
      <c r="H106" s="2"/>
      <c r="I106" s="2" t="s">
        <v>138</v>
      </c>
      <c r="J106" s="2">
        <f>40*SQRT(10*G104-H104)/F104</f>
        <v>9.0699274840300687E-2</v>
      </c>
      <c r="K106" s="2"/>
      <c r="L106" s="2"/>
      <c r="M106" s="2"/>
      <c r="N106" s="2"/>
      <c r="O106" s="2"/>
      <c r="P106" s="2"/>
      <c r="Q106" s="2"/>
      <c r="R106" s="2"/>
      <c r="S106" s="2"/>
      <c r="T106" s="2"/>
      <c r="U106" s="2"/>
      <c r="V106" s="2"/>
      <c r="W106" s="2"/>
      <c r="X106" s="2"/>
      <c r="Y106" s="2"/>
      <c r="Z106" s="2"/>
    </row>
    <row r="107" spans="1:26" ht="15.75" customHeight="1" x14ac:dyDescent="0.25">
      <c r="A107" s="2"/>
      <c r="B107" s="2" t="s">
        <v>52</v>
      </c>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x14ac:dyDescent="0.25">
      <c r="A108" s="2"/>
      <c r="B108" s="1" t="s">
        <v>25</v>
      </c>
      <c r="C108" s="1" t="s">
        <v>55</v>
      </c>
      <c r="D108" s="1" t="s">
        <v>56</v>
      </c>
      <c r="E108" s="1" t="s">
        <v>57</v>
      </c>
      <c r="F108" s="1" t="s">
        <v>58</v>
      </c>
      <c r="G108" s="2"/>
      <c r="H108" s="2" t="s">
        <v>51</v>
      </c>
      <c r="I108" s="2" t="s">
        <v>139</v>
      </c>
      <c r="J108" s="2" t="s">
        <v>140</v>
      </c>
      <c r="K108" s="2"/>
      <c r="L108" s="2"/>
      <c r="M108" s="2"/>
      <c r="N108" s="2"/>
      <c r="O108" s="2"/>
      <c r="P108" s="2"/>
      <c r="Q108" s="2"/>
      <c r="R108" s="2"/>
      <c r="S108" s="2"/>
      <c r="T108" s="2"/>
      <c r="U108" s="2"/>
      <c r="V108" s="2"/>
      <c r="W108" s="2"/>
      <c r="X108" s="2"/>
      <c r="Y108" s="2"/>
      <c r="Z108" s="2"/>
    </row>
    <row r="109" spans="1:26" ht="15.75" customHeight="1" x14ac:dyDescent="0.25">
      <c r="A109" s="2"/>
      <c r="B109" s="4">
        <v>1</v>
      </c>
      <c r="C109" s="3" t="s">
        <v>59</v>
      </c>
      <c r="D109" s="3" t="s">
        <v>60</v>
      </c>
      <c r="E109" s="1" t="s">
        <v>61</v>
      </c>
      <c r="F109" s="7" t="s">
        <v>62</v>
      </c>
      <c r="G109" s="2"/>
      <c r="H109" s="2">
        <f>F105</f>
        <v>5.0089999999999995</v>
      </c>
      <c r="I109" s="2">
        <f>H109*1.41</f>
        <v>7.062689999999999</v>
      </c>
      <c r="J109" s="2">
        <f>I109+1.7</f>
        <v>8.7626899999999992</v>
      </c>
      <c r="K109" s="2"/>
      <c r="L109" s="2"/>
      <c r="M109" s="2"/>
      <c r="N109" s="2"/>
      <c r="O109" s="2"/>
      <c r="P109" s="2"/>
      <c r="Q109" s="2"/>
      <c r="R109" s="2"/>
      <c r="S109" s="2"/>
      <c r="T109" s="2"/>
      <c r="U109" s="2"/>
      <c r="V109" s="2"/>
      <c r="W109" s="2"/>
      <c r="X109" s="2"/>
      <c r="Y109" s="2"/>
      <c r="Z109" s="2"/>
    </row>
    <row r="110" spans="1:26" ht="15.75" customHeight="1" x14ac:dyDescent="0.25">
      <c r="A110" s="2"/>
      <c r="B110" s="4">
        <v>2</v>
      </c>
      <c r="C110" s="3" t="s">
        <v>63</v>
      </c>
      <c r="D110" s="3" t="s">
        <v>64</v>
      </c>
      <c r="E110" s="1" t="s">
        <v>65</v>
      </c>
      <c r="F110" s="7" t="s">
        <v>66</v>
      </c>
      <c r="G110" s="2"/>
      <c r="H110" s="2"/>
      <c r="I110" s="2"/>
      <c r="J110" s="2"/>
      <c r="K110" s="2"/>
      <c r="L110" s="2"/>
      <c r="M110" s="2"/>
      <c r="N110" s="2"/>
      <c r="O110" s="2"/>
      <c r="P110" s="2"/>
      <c r="Q110" s="2"/>
      <c r="R110" s="2"/>
      <c r="S110" s="2"/>
      <c r="T110" s="2"/>
      <c r="U110" s="2"/>
      <c r="V110" s="2"/>
      <c r="W110" s="2"/>
      <c r="X110" s="2"/>
      <c r="Y110" s="2"/>
      <c r="Z110" s="2"/>
    </row>
    <row r="111" spans="1:26" ht="15.75" customHeight="1" x14ac:dyDescent="0.25">
      <c r="A111" s="2"/>
      <c r="B111" s="4">
        <v>3</v>
      </c>
      <c r="C111" s="3" t="s">
        <v>67</v>
      </c>
      <c r="D111" s="3" t="s">
        <v>68</v>
      </c>
      <c r="E111" s="1" t="s">
        <v>69</v>
      </c>
      <c r="F111" s="7" t="s">
        <v>70</v>
      </c>
      <c r="G111" s="2"/>
      <c r="H111" s="2"/>
      <c r="I111" s="2"/>
      <c r="J111" s="2"/>
      <c r="K111" s="2"/>
      <c r="L111" s="2"/>
      <c r="M111" s="2"/>
      <c r="N111" s="2"/>
      <c r="O111" s="2"/>
      <c r="P111" s="2"/>
      <c r="Q111" s="2"/>
      <c r="R111" s="2"/>
      <c r="S111" s="2"/>
      <c r="T111" s="2"/>
      <c r="U111" s="2"/>
      <c r="V111" s="2"/>
      <c r="W111" s="2"/>
      <c r="X111" s="2"/>
      <c r="Y111" s="2"/>
      <c r="Z111" s="2"/>
    </row>
    <row r="112" spans="1:26" ht="15.75" customHeight="1" x14ac:dyDescent="0.25">
      <c r="A112" s="2"/>
      <c r="B112" s="4">
        <v>4</v>
      </c>
      <c r="C112" s="3" t="s">
        <v>71</v>
      </c>
      <c r="D112" s="3" t="s">
        <v>64</v>
      </c>
      <c r="E112" s="1" t="s">
        <v>72</v>
      </c>
      <c r="F112" s="7" t="s">
        <v>73</v>
      </c>
      <c r="G112" s="2"/>
      <c r="H112" s="2"/>
      <c r="I112" s="2"/>
      <c r="J112" s="2"/>
      <c r="K112" s="2"/>
      <c r="L112" s="2"/>
      <c r="M112" s="2"/>
      <c r="N112" s="2"/>
      <c r="O112" s="2"/>
      <c r="P112" s="2"/>
      <c r="Q112" s="2"/>
      <c r="R112" s="2"/>
      <c r="S112" s="2"/>
      <c r="T112" s="2"/>
      <c r="U112" s="2"/>
      <c r="V112" s="2"/>
      <c r="W112" s="2"/>
      <c r="X112" s="2"/>
      <c r="Y112" s="2"/>
      <c r="Z112" s="2"/>
    </row>
    <row r="113" spans="1:26" ht="15.75" customHeight="1" x14ac:dyDescent="0.25">
      <c r="A113" s="2"/>
      <c r="B113" s="39" t="s">
        <v>74</v>
      </c>
      <c r="C113" s="40"/>
      <c r="D113" s="40"/>
      <c r="E113" s="41"/>
      <c r="F113" s="7" t="s">
        <v>75</v>
      </c>
      <c r="G113" s="2"/>
      <c r="H113" s="2"/>
      <c r="I113" s="2"/>
      <c r="J113" s="2"/>
      <c r="K113" s="2"/>
      <c r="L113" s="2"/>
      <c r="M113" s="2"/>
      <c r="N113" s="2"/>
      <c r="O113" s="2"/>
      <c r="P113" s="2"/>
      <c r="Q113" s="2"/>
      <c r="R113" s="2"/>
      <c r="S113" s="2"/>
      <c r="T113" s="2"/>
      <c r="U113" s="2"/>
      <c r="V113" s="2"/>
      <c r="W113" s="2"/>
      <c r="X113" s="2"/>
      <c r="Y113" s="2"/>
      <c r="Z113" s="2"/>
    </row>
    <row r="114" spans="1:26" ht="15.75" customHeight="1"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x14ac:dyDescent="0.25">
      <c r="A115" s="2"/>
      <c r="B115" s="2" t="s">
        <v>76</v>
      </c>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x14ac:dyDescent="0.25">
      <c r="A116" s="2"/>
      <c r="B116" s="1" t="s">
        <v>25</v>
      </c>
      <c r="C116" s="39" t="s">
        <v>55</v>
      </c>
      <c r="D116" s="41"/>
      <c r="E116" s="1" t="s">
        <v>77</v>
      </c>
      <c r="F116" s="2"/>
      <c r="G116" s="3" t="s">
        <v>25</v>
      </c>
      <c r="H116" s="3" t="s">
        <v>78</v>
      </c>
      <c r="I116" s="3" t="s">
        <v>79</v>
      </c>
      <c r="J116" s="3" t="s">
        <v>80</v>
      </c>
      <c r="K116" s="3" t="s">
        <v>81</v>
      </c>
      <c r="L116" s="3" t="s">
        <v>82</v>
      </c>
      <c r="M116" s="3" t="s">
        <v>83</v>
      </c>
      <c r="N116" s="2"/>
      <c r="O116" s="2"/>
      <c r="P116" s="2"/>
      <c r="Q116" s="2"/>
      <c r="R116" s="2"/>
      <c r="S116" s="2"/>
      <c r="T116" s="2"/>
      <c r="U116" s="2"/>
      <c r="V116" s="2"/>
      <c r="W116" s="2"/>
      <c r="X116" s="2"/>
      <c r="Y116" s="2"/>
      <c r="Z116" s="2"/>
    </row>
    <row r="117" spans="1:26" ht="15.75" customHeight="1" x14ac:dyDescent="0.25">
      <c r="A117" s="2"/>
      <c r="B117" s="4">
        <v>1</v>
      </c>
      <c r="C117" s="4" t="s">
        <v>85</v>
      </c>
      <c r="D117" s="4" t="s">
        <v>86</v>
      </c>
      <c r="E117" s="1">
        <v>8</v>
      </c>
      <c r="F117" s="2"/>
      <c r="G117" s="3">
        <v>1</v>
      </c>
      <c r="H117" s="3" t="s">
        <v>87</v>
      </c>
      <c r="I117" s="3">
        <f>F105</f>
        <v>5.0089999999999995</v>
      </c>
      <c r="J117" s="8" t="s">
        <v>75</v>
      </c>
      <c r="K117" s="3">
        <f>I117*1.41</f>
        <v>7.062689999999999</v>
      </c>
      <c r="L117" s="3">
        <v>70</v>
      </c>
      <c r="M117" s="3">
        <f>K117+1.7</f>
        <v>8.7626899999999992</v>
      </c>
      <c r="N117" s="2"/>
      <c r="O117" s="2"/>
      <c r="P117" s="2"/>
      <c r="Q117" s="2"/>
      <c r="R117" s="2"/>
      <c r="S117" s="2"/>
      <c r="T117" s="2"/>
      <c r="U117" s="2"/>
      <c r="V117" s="2"/>
      <c r="W117" s="2"/>
      <c r="X117" s="2"/>
      <c r="Y117" s="2"/>
      <c r="Z117" s="2"/>
    </row>
    <row r="118" spans="1:26" ht="15.75" customHeight="1" x14ac:dyDescent="0.25">
      <c r="A118" s="2"/>
      <c r="B118" s="4">
        <v>2</v>
      </c>
      <c r="C118" s="4" t="s">
        <v>88</v>
      </c>
      <c r="D118" s="4" t="s">
        <v>89</v>
      </c>
      <c r="E118" s="1">
        <v>1</v>
      </c>
      <c r="F118" s="2"/>
      <c r="G118" s="2" t="s">
        <v>90</v>
      </c>
      <c r="H118" s="2"/>
      <c r="I118" s="2"/>
      <c r="J118" s="2"/>
      <c r="K118" s="2"/>
      <c r="L118" s="2"/>
      <c r="M118" s="2"/>
      <c r="N118" s="2"/>
      <c r="O118" s="2"/>
      <c r="P118" s="2"/>
      <c r="Q118" s="2"/>
      <c r="R118" s="2"/>
      <c r="S118" s="2"/>
      <c r="T118" s="2"/>
      <c r="U118" s="2"/>
      <c r="V118" s="2"/>
      <c r="W118" s="2"/>
      <c r="X118" s="2"/>
      <c r="Y118" s="2"/>
      <c r="Z118" s="2"/>
    </row>
    <row r="119" spans="1:26" ht="15.75" customHeight="1" x14ac:dyDescent="0.25">
      <c r="A119" s="2"/>
      <c r="B119" s="4">
        <v>3</v>
      </c>
      <c r="C119" s="4" t="s">
        <v>92</v>
      </c>
      <c r="D119" s="4" t="s">
        <v>93</v>
      </c>
      <c r="E119" s="1">
        <v>3</v>
      </c>
      <c r="F119" s="2"/>
      <c r="G119" s="2"/>
      <c r="H119" s="2"/>
      <c r="I119" s="2"/>
      <c r="J119" s="2"/>
      <c r="K119" s="2"/>
      <c r="L119" s="2"/>
      <c r="M119" s="2"/>
      <c r="N119" s="2"/>
      <c r="O119" s="2"/>
      <c r="P119" s="2"/>
      <c r="Q119" s="2"/>
      <c r="R119" s="2"/>
      <c r="S119" s="2"/>
      <c r="T119" s="2"/>
      <c r="U119" s="2"/>
      <c r="V119" s="2"/>
      <c r="W119" s="2"/>
      <c r="X119" s="2"/>
      <c r="Y119" s="2"/>
      <c r="Z119" s="2"/>
    </row>
    <row r="120" spans="1:26" ht="15.75" customHeight="1" x14ac:dyDescent="0.25">
      <c r="A120" s="2"/>
      <c r="B120" s="4">
        <v>4</v>
      </c>
      <c r="C120" s="4" t="s">
        <v>94</v>
      </c>
      <c r="D120" s="4" t="s">
        <v>95</v>
      </c>
      <c r="E120" s="1">
        <v>15</v>
      </c>
      <c r="F120" s="2"/>
      <c r="G120" s="2"/>
      <c r="H120" s="2"/>
      <c r="I120" s="2"/>
      <c r="J120" s="2"/>
      <c r="K120" s="2"/>
      <c r="L120" s="2"/>
      <c r="M120" s="2"/>
      <c r="N120" s="2"/>
      <c r="O120" s="2"/>
      <c r="P120" s="2"/>
      <c r="Q120" s="2"/>
      <c r="R120" s="2"/>
      <c r="S120" s="2"/>
      <c r="T120" s="2"/>
      <c r="U120" s="2"/>
      <c r="V120" s="2"/>
      <c r="W120" s="2"/>
      <c r="X120" s="2"/>
      <c r="Y120" s="2"/>
      <c r="Z120" s="2"/>
    </row>
    <row r="121" spans="1:26" ht="15.75" customHeight="1" x14ac:dyDescent="0.25">
      <c r="A121" s="2"/>
      <c r="B121" s="4">
        <v>5</v>
      </c>
      <c r="C121" s="4" t="s">
        <v>96</v>
      </c>
      <c r="D121" s="4" t="s">
        <v>97</v>
      </c>
      <c r="E121" s="1">
        <v>20</v>
      </c>
      <c r="F121" s="2"/>
      <c r="G121" s="2"/>
      <c r="H121" s="2"/>
      <c r="I121" s="2"/>
      <c r="J121" s="2"/>
      <c r="K121" s="2"/>
      <c r="L121" s="2"/>
      <c r="M121" s="2"/>
      <c r="N121" s="2"/>
      <c r="O121" s="2"/>
      <c r="P121" s="2"/>
      <c r="Q121" s="2"/>
      <c r="R121" s="2"/>
      <c r="S121" s="2"/>
      <c r="T121" s="2"/>
      <c r="U121" s="2"/>
      <c r="V121" s="2"/>
      <c r="W121" s="2"/>
      <c r="X121" s="2"/>
      <c r="Y121" s="2"/>
      <c r="Z121" s="2"/>
    </row>
    <row r="122" spans="1:26" ht="15.75" customHeight="1" x14ac:dyDescent="0.25">
      <c r="A122" s="2"/>
      <c r="B122" s="4">
        <v>6</v>
      </c>
      <c r="C122" s="4" t="s">
        <v>98</v>
      </c>
      <c r="D122" s="4" t="s">
        <v>99</v>
      </c>
      <c r="E122" s="1">
        <v>20</v>
      </c>
      <c r="F122" s="2"/>
      <c r="G122" s="2"/>
      <c r="H122" s="2"/>
      <c r="I122" s="2"/>
      <c r="J122" s="2"/>
      <c r="K122" s="2"/>
      <c r="L122" s="2"/>
      <c r="M122" s="2"/>
      <c r="N122" s="2"/>
      <c r="O122" s="2"/>
      <c r="P122" s="2"/>
      <c r="Q122" s="2"/>
      <c r="R122" s="2"/>
      <c r="S122" s="2"/>
      <c r="T122" s="2"/>
      <c r="U122" s="2"/>
      <c r="V122" s="2"/>
      <c r="W122" s="2"/>
      <c r="X122" s="2"/>
      <c r="Y122" s="2"/>
      <c r="Z122" s="2"/>
    </row>
    <row r="123" spans="1:26" ht="15.75" customHeight="1" x14ac:dyDescent="0.25">
      <c r="A123" s="2"/>
      <c r="B123" s="4">
        <v>7</v>
      </c>
      <c r="C123" s="4" t="s">
        <v>100</v>
      </c>
      <c r="D123" s="4" t="s">
        <v>101</v>
      </c>
      <c r="E123" s="1">
        <v>3</v>
      </c>
      <c r="F123" s="2"/>
      <c r="G123" s="2"/>
      <c r="H123" s="2"/>
      <c r="I123" s="2"/>
      <c r="J123" s="2"/>
      <c r="K123" s="2"/>
      <c r="L123" s="2"/>
      <c r="M123" s="2"/>
      <c r="N123" s="2"/>
      <c r="O123" s="2"/>
      <c r="P123" s="2"/>
      <c r="Q123" s="2"/>
      <c r="R123" s="2"/>
      <c r="S123" s="2"/>
      <c r="T123" s="2"/>
      <c r="U123" s="2"/>
      <c r="V123" s="2"/>
      <c r="W123" s="2"/>
      <c r="X123" s="2"/>
      <c r="Y123" s="2"/>
      <c r="Z123" s="2"/>
    </row>
    <row r="124" spans="1:26" ht="15.75" customHeight="1" x14ac:dyDescent="0.25">
      <c r="A124" s="2"/>
      <c r="B124" s="39" t="s">
        <v>74</v>
      </c>
      <c r="C124" s="40"/>
      <c r="D124" s="41"/>
      <c r="E124" s="1">
        <f>SUM(E117:E123)</f>
        <v>70</v>
      </c>
      <c r="F124" s="2"/>
      <c r="G124" s="2"/>
      <c r="H124" s="2"/>
      <c r="I124" s="2"/>
      <c r="J124" s="2"/>
      <c r="K124" s="2"/>
      <c r="L124" s="2"/>
      <c r="M124" s="2"/>
      <c r="N124" s="2"/>
      <c r="O124" s="2"/>
      <c r="P124" s="2"/>
      <c r="Q124" s="2"/>
      <c r="R124" s="2"/>
      <c r="S124" s="2"/>
      <c r="T124" s="2"/>
      <c r="U124" s="2"/>
      <c r="V124" s="2"/>
      <c r="W124" s="2"/>
      <c r="X124" s="2"/>
      <c r="Y124" s="2"/>
      <c r="Z124" s="2"/>
    </row>
    <row r="125" spans="1:26" ht="15.75" customHeight="1"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x14ac:dyDescent="0.25">
      <c r="A126" s="2"/>
      <c r="B126" s="2" t="s">
        <v>30</v>
      </c>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x14ac:dyDescent="0.25">
      <c r="A127" s="2"/>
      <c r="B127" s="34" t="s">
        <v>39</v>
      </c>
      <c r="C127" s="34" t="s">
        <v>40</v>
      </c>
      <c r="D127" s="2"/>
      <c r="E127" s="1" t="s">
        <v>25</v>
      </c>
      <c r="F127" s="1" t="s">
        <v>46</v>
      </c>
      <c r="G127" s="1" t="s">
        <v>47</v>
      </c>
      <c r="H127" s="1" t="s">
        <v>48</v>
      </c>
      <c r="I127" s="2">
        <f>F139+2*H139</f>
        <v>2.0610256347070037</v>
      </c>
      <c r="J127" s="2">
        <f>F139-2*H139</f>
        <v>1.9569743652929952</v>
      </c>
      <c r="K127" s="2"/>
      <c r="L127" s="2"/>
      <c r="M127" s="2"/>
      <c r="N127" s="2"/>
      <c r="O127" s="2"/>
      <c r="P127" s="2"/>
      <c r="Q127" s="2"/>
      <c r="R127" s="2"/>
      <c r="S127" s="2"/>
      <c r="T127" s="2"/>
      <c r="U127" s="2"/>
      <c r="V127" s="2"/>
      <c r="W127" s="2"/>
      <c r="X127" s="2"/>
      <c r="Y127" s="2"/>
      <c r="Z127" s="2"/>
    </row>
    <row r="128" spans="1:26" ht="15.75" customHeight="1" x14ac:dyDescent="0.25">
      <c r="A128" s="2"/>
      <c r="B128" s="35"/>
      <c r="C128" s="36"/>
      <c r="D128" s="2"/>
      <c r="E128" s="1">
        <v>1</v>
      </c>
      <c r="F128" s="1">
        <v>1.98</v>
      </c>
      <c r="G128" s="1">
        <f t="shared" ref="G128:G137" si="13">F128^2</f>
        <v>3.9203999999999999</v>
      </c>
      <c r="H128" s="34"/>
      <c r="I128" s="2">
        <v>2.0609999999999999</v>
      </c>
      <c r="J128" s="2">
        <v>1.956974</v>
      </c>
      <c r="K128" s="2"/>
      <c r="L128" s="2"/>
      <c r="M128" s="2"/>
      <c r="N128" s="2"/>
      <c r="O128" s="2"/>
      <c r="P128" s="2"/>
      <c r="Q128" s="2"/>
      <c r="R128" s="2"/>
      <c r="S128" s="2"/>
      <c r="T128" s="2"/>
      <c r="U128" s="2"/>
      <c r="V128" s="2"/>
      <c r="W128" s="2"/>
      <c r="X128" s="2"/>
      <c r="Y128" s="2"/>
      <c r="Z128" s="2"/>
    </row>
    <row r="129" spans="1:26" ht="15.75" customHeight="1" x14ac:dyDescent="0.25">
      <c r="A129" s="2"/>
      <c r="B129" s="36"/>
      <c r="C129" s="1" t="s">
        <v>30</v>
      </c>
      <c r="D129" s="2"/>
      <c r="E129" s="1">
        <v>2</v>
      </c>
      <c r="F129" s="1">
        <v>1.96</v>
      </c>
      <c r="G129" s="1">
        <f t="shared" si="13"/>
        <v>3.8415999999999997</v>
      </c>
      <c r="H129" s="35"/>
      <c r="I129" s="2">
        <v>2.0609999999999999</v>
      </c>
      <c r="J129" s="2">
        <v>1.956974</v>
      </c>
      <c r="K129" s="2"/>
      <c r="L129" s="2"/>
      <c r="M129" s="2"/>
      <c r="N129" s="2"/>
      <c r="O129" s="2"/>
      <c r="P129" s="2"/>
      <c r="Q129" s="2"/>
      <c r="R129" s="2"/>
      <c r="S129" s="2"/>
      <c r="T129" s="2"/>
      <c r="U129" s="2"/>
      <c r="V129" s="2"/>
      <c r="W129" s="2"/>
      <c r="X129" s="2"/>
      <c r="Y129" s="2"/>
      <c r="Z129" s="2"/>
    </row>
    <row r="130" spans="1:26" ht="15.75" customHeight="1" x14ac:dyDescent="0.25">
      <c r="A130" s="2"/>
      <c r="B130" s="1">
        <v>1</v>
      </c>
      <c r="C130" s="1">
        <v>1.98</v>
      </c>
      <c r="D130" s="2"/>
      <c r="E130" s="1">
        <v>3</v>
      </c>
      <c r="F130" s="1">
        <v>2.0099999999999998</v>
      </c>
      <c r="G130" s="1">
        <f t="shared" si="13"/>
        <v>4.0400999999999989</v>
      </c>
      <c r="H130" s="35"/>
      <c r="I130" s="2">
        <v>2.0609999999999999</v>
      </c>
      <c r="J130" s="2">
        <v>1.956974</v>
      </c>
      <c r="K130" s="2"/>
      <c r="L130" s="2"/>
      <c r="M130" s="2"/>
      <c r="N130" s="2"/>
      <c r="O130" s="2"/>
      <c r="P130" s="2"/>
      <c r="Q130" s="2"/>
      <c r="R130" s="2"/>
      <c r="S130" s="2"/>
      <c r="T130" s="2"/>
      <c r="U130" s="2"/>
      <c r="V130" s="2"/>
      <c r="W130" s="2"/>
      <c r="X130" s="2"/>
      <c r="Y130" s="2"/>
      <c r="Z130" s="2"/>
    </row>
    <row r="131" spans="1:26" ht="15.75" customHeight="1" x14ac:dyDescent="0.25">
      <c r="A131" s="2"/>
      <c r="B131" s="1">
        <v>2</v>
      </c>
      <c r="C131" s="1">
        <v>1.96</v>
      </c>
      <c r="D131" s="2"/>
      <c r="E131" s="1">
        <v>4</v>
      </c>
      <c r="F131" s="1">
        <v>1.99</v>
      </c>
      <c r="G131" s="1">
        <f t="shared" si="13"/>
        <v>3.9601000000000002</v>
      </c>
      <c r="H131" s="35"/>
      <c r="I131" s="2">
        <v>2.0609999999999999</v>
      </c>
      <c r="J131" s="2">
        <v>1.956974</v>
      </c>
      <c r="K131" s="2"/>
      <c r="L131" s="2"/>
      <c r="M131" s="2"/>
      <c r="N131" s="2"/>
      <c r="O131" s="2"/>
      <c r="P131" s="2"/>
      <c r="Q131" s="2"/>
      <c r="R131" s="2"/>
      <c r="S131" s="2"/>
      <c r="T131" s="2"/>
      <c r="U131" s="2"/>
      <c r="V131" s="2"/>
      <c r="W131" s="2"/>
      <c r="X131" s="2"/>
      <c r="Y131" s="2"/>
      <c r="Z131" s="2"/>
    </row>
    <row r="132" spans="1:26" ht="15.75" customHeight="1" x14ac:dyDescent="0.25">
      <c r="A132" s="2"/>
      <c r="B132" s="1">
        <v>3</v>
      </c>
      <c r="C132" s="1">
        <v>2.0099999999999998</v>
      </c>
      <c r="D132" s="2"/>
      <c r="E132" s="1">
        <v>5</v>
      </c>
      <c r="F132" s="1">
        <v>2.0299999999999998</v>
      </c>
      <c r="G132" s="1">
        <f t="shared" si="13"/>
        <v>4.1208999999999989</v>
      </c>
      <c r="H132" s="35"/>
      <c r="I132" s="2">
        <v>2.0609999999999999</v>
      </c>
      <c r="J132" s="2">
        <v>1.956974</v>
      </c>
      <c r="K132" s="2"/>
      <c r="L132" s="2"/>
      <c r="M132" s="2"/>
      <c r="N132" s="2"/>
      <c r="O132" s="2"/>
      <c r="P132" s="2"/>
      <c r="Q132" s="2"/>
      <c r="R132" s="2"/>
      <c r="S132" s="2"/>
      <c r="T132" s="2"/>
      <c r="U132" s="2"/>
      <c r="V132" s="2"/>
      <c r="W132" s="2"/>
      <c r="X132" s="2"/>
      <c r="Y132" s="2"/>
      <c r="Z132" s="2"/>
    </row>
    <row r="133" spans="1:26" ht="15.75" customHeight="1" x14ac:dyDescent="0.25">
      <c r="A133" s="2"/>
      <c r="B133" s="1">
        <v>4</v>
      </c>
      <c r="C133" s="1">
        <v>1.99</v>
      </c>
      <c r="D133" s="2"/>
      <c r="E133" s="1">
        <v>6</v>
      </c>
      <c r="F133" s="1">
        <v>2.0099999999999998</v>
      </c>
      <c r="G133" s="1">
        <f t="shared" si="13"/>
        <v>4.0400999999999989</v>
      </c>
      <c r="H133" s="35"/>
      <c r="I133" s="2">
        <v>2.0609999999999999</v>
      </c>
      <c r="J133" s="2">
        <v>1.956974</v>
      </c>
      <c r="K133" s="2"/>
      <c r="L133" s="2"/>
      <c r="M133" s="2"/>
      <c r="N133" s="2"/>
      <c r="O133" s="2"/>
      <c r="P133" s="2"/>
      <c r="Q133" s="2"/>
      <c r="R133" s="2"/>
      <c r="S133" s="2"/>
      <c r="T133" s="2"/>
      <c r="U133" s="2"/>
      <c r="V133" s="2"/>
      <c r="W133" s="2"/>
      <c r="X133" s="2"/>
      <c r="Y133" s="2"/>
      <c r="Z133" s="2"/>
    </row>
    <row r="134" spans="1:26" ht="15.75" customHeight="1" x14ac:dyDescent="0.25">
      <c r="A134" s="2"/>
      <c r="B134" s="1">
        <v>5</v>
      </c>
      <c r="C134" s="1">
        <v>2.0299999999999998</v>
      </c>
      <c r="D134" s="2"/>
      <c r="E134" s="1">
        <v>7</v>
      </c>
      <c r="F134" s="1">
        <v>2.02</v>
      </c>
      <c r="G134" s="1">
        <f t="shared" si="13"/>
        <v>4.0804</v>
      </c>
      <c r="H134" s="35"/>
      <c r="I134" s="2">
        <v>2.0609999999999999</v>
      </c>
      <c r="J134" s="2">
        <v>1.956974</v>
      </c>
      <c r="K134" s="2"/>
      <c r="L134" s="2"/>
      <c r="M134" s="2"/>
      <c r="N134" s="2"/>
      <c r="O134" s="2"/>
      <c r="P134" s="2"/>
      <c r="Q134" s="2"/>
      <c r="R134" s="2"/>
      <c r="S134" s="2"/>
      <c r="T134" s="2"/>
      <c r="U134" s="2"/>
      <c r="V134" s="2"/>
      <c r="W134" s="2"/>
      <c r="X134" s="2"/>
      <c r="Y134" s="2"/>
      <c r="Z134" s="2"/>
    </row>
    <row r="135" spans="1:26" ht="15.75" customHeight="1" x14ac:dyDescent="0.25">
      <c r="A135" s="2"/>
      <c r="B135" s="1">
        <v>6</v>
      </c>
      <c r="C135" s="1">
        <v>2.0099999999999998</v>
      </c>
      <c r="D135" s="2"/>
      <c r="E135" s="1">
        <v>8</v>
      </c>
      <c r="F135" s="1">
        <v>2.0499999999999998</v>
      </c>
      <c r="G135" s="1">
        <f t="shared" si="13"/>
        <v>4.2024999999999997</v>
      </c>
      <c r="H135" s="35"/>
      <c r="I135" s="2">
        <v>2.0609999999999999</v>
      </c>
      <c r="J135" s="2">
        <v>1.956974</v>
      </c>
      <c r="K135" s="2"/>
      <c r="L135" s="2"/>
      <c r="M135" s="2"/>
      <c r="N135" s="2"/>
      <c r="O135" s="2"/>
      <c r="P135" s="2"/>
      <c r="Q135" s="2"/>
      <c r="R135" s="2"/>
      <c r="S135" s="2"/>
      <c r="T135" s="2"/>
      <c r="U135" s="2"/>
      <c r="V135" s="2"/>
      <c r="W135" s="2"/>
      <c r="X135" s="2"/>
      <c r="Y135" s="2"/>
      <c r="Z135" s="2"/>
    </row>
    <row r="136" spans="1:26" ht="15.75" customHeight="1" x14ac:dyDescent="0.25">
      <c r="A136" s="2"/>
      <c r="B136" s="1">
        <v>7</v>
      </c>
      <c r="C136" s="1">
        <v>2.02</v>
      </c>
      <c r="D136" s="2"/>
      <c r="E136" s="1">
        <v>9</v>
      </c>
      <c r="F136" s="1">
        <v>2.02</v>
      </c>
      <c r="G136" s="1">
        <f t="shared" si="13"/>
        <v>4.0804</v>
      </c>
      <c r="H136" s="35"/>
      <c r="I136" s="2">
        <v>2.0609999999999999</v>
      </c>
      <c r="J136" s="2">
        <v>1.956974</v>
      </c>
      <c r="K136" s="2"/>
      <c r="L136" s="2"/>
      <c r="M136" s="2"/>
      <c r="N136" s="2"/>
      <c r="O136" s="2"/>
      <c r="P136" s="2"/>
      <c r="Q136" s="2"/>
      <c r="R136" s="2"/>
      <c r="S136" s="2"/>
      <c r="T136" s="2"/>
      <c r="U136" s="2"/>
      <c r="V136" s="2"/>
      <c r="W136" s="2"/>
      <c r="X136" s="2"/>
      <c r="Y136" s="2"/>
      <c r="Z136" s="2"/>
    </row>
    <row r="137" spans="1:26" ht="15.75" customHeight="1" x14ac:dyDescent="0.25">
      <c r="A137" s="2"/>
      <c r="B137" s="1">
        <v>8</v>
      </c>
      <c r="C137" s="1">
        <v>2.0499999999999998</v>
      </c>
      <c r="D137" s="2"/>
      <c r="E137" s="1">
        <v>10</v>
      </c>
      <c r="F137" s="1">
        <v>2.02</v>
      </c>
      <c r="G137" s="1">
        <f t="shared" si="13"/>
        <v>4.0804</v>
      </c>
      <c r="H137" s="36"/>
      <c r="I137" s="2">
        <v>2.0609999999999999</v>
      </c>
      <c r="J137" s="2">
        <v>1.956974</v>
      </c>
      <c r="K137" s="2"/>
      <c r="L137" s="2"/>
      <c r="M137" s="2"/>
      <c r="N137" s="2"/>
      <c r="O137" s="2"/>
      <c r="P137" s="2"/>
      <c r="Q137" s="2"/>
      <c r="R137" s="2"/>
      <c r="S137" s="2"/>
      <c r="T137" s="2"/>
      <c r="U137" s="2"/>
      <c r="V137" s="2"/>
      <c r="W137" s="2"/>
      <c r="X137" s="2"/>
      <c r="Y137" s="2"/>
      <c r="Z137" s="2"/>
    </row>
    <row r="138" spans="1:26" ht="15.75" customHeight="1" x14ac:dyDescent="0.25">
      <c r="A138" s="2"/>
      <c r="B138" s="1">
        <v>9</v>
      </c>
      <c r="C138" s="1">
        <v>2.02</v>
      </c>
      <c r="D138" s="2"/>
      <c r="E138" s="1" t="s">
        <v>50</v>
      </c>
      <c r="F138" s="1">
        <f t="shared" ref="F138:G138" si="14">SUM(F128:F137)</f>
        <v>20.089999999999996</v>
      </c>
      <c r="G138" s="1">
        <f t="shared" si="14"/>
        <v>40.366899999999994</v>
      </c>
      <c r="H138" s="1">
        <f>F138^2</f>
        <v>403.60809999999987</v>
      </c>
      <c r="I138" s="2" t="s">
        <v>134</v>
      </c>
      <c r="J138" s="2" t="s">
        <v>135</v>
      </c>
      <c r="K138" s="2"/>
      <c r="L138" s="2"/>
      <c r="M138" s="2"/>
      <c r="N138" s="2"/>
      <c r="O138" s="2"/>
      <c r="P138" s="2"/>
      <c r="Q138" s="2"/>
      <c r="R138" s="2"/>
      <c r="S138" s="2"/>
      <c r="T138" s="2"/>
      <c r="U138" s="2"/>
      <c r="V138" s="2"/>
      <c r="W138" s="2"/>
      <c r="X138" s="2"/>
      <c r="Y138" s="2"/>
      <c r="Z138" s="2"/>
    </row>
    <row r="139" spans="1:26" ht="15.75" customHeight="1" x14ac:dyDescent="0.25">
      <c r="A139" s="2"/>
      <c r="B139" s="1">
        <v>10</v>
      </c>
      <c r="C139" s="1">
        <v>2.02</v>
      </c>
      <c r="D139" s="2"/>
      <c r="E139" s="2" t="s">
        <v>136</v>
      </c>
      <c r="F139" s="2">
        <f>F138/10</f>
        <v>2.0089999999999995</v>
      </c>
      <c r="G139" s="2" t="s">
        <v>137</v>
      </c>
      <c r="H139" s="2">
        <f>STDEV(F128:F137)</f>
        <v>2.6012817353502193E-2</v>
      </c>
      <c r="I139" s="2" t="s">
        <v>138</v>
      </c>
      <c r="J139" s="2">
        <f>40*SQRT(10*G138-H138)/F138</f>
        <v>0.49134744367383593</v>
      </c>
      <c r="K139" s="2"/>
      <c r="L139" s="2"/>
      <c r="M139" s="2"/>
      <c r="N139" s="2"/>
      <c r="O139" s="2"/>
      <c r="P139" s="2"/>
      <c r="Q139" s="2"/>
      <c r="R139" s="2"/>
      <c r="S139" s="2"/>
      <c r="T139" s="2"/>
      <c r="U139" s="2"/>
      <c r="V139" s="2"/>
      <c r="W139" s="2"/>
      <c r="X139" s="2"/>
      <c r="Y139" s="2"/>
      <c r="Z139" s="2"/>
    </row>
    <row r="140" spans="1:26" ht="15.75" customHeight="1" x14ac:dyDescent="0.25">
      <c r="A140" s="2"/>
      <c r="B140" s="2"/>
      <c r="C140" s="1"/>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x14ac:dyDescent="0.25">
      <c r="A141" s="2"/>
      <c r="B141" s="2" t="s">
        <v>52</v>
      </c>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x14ac:dyDescent="0.25">
      <c r="A142" s="2"/>
      <c r="B142" s="1" t="s">
        <v>25</v>
      </c>
      <c r="C142" s="1" t="s">
        <v>55</v>
      </c>
      <c r="D142" s="1" t="s">
        <v>56</v>
      </c>
      <c r="E142" s="1" t="s">
        <v>57</v>
      </c>
      <c r="F142" s="1" t="s">
        <v>58</v>
      </c>
      <c r="G142" s="2"/>
      <c r="H142" s="2" t="s">
        <v>51</v>
      </c>
      <c r="I142" s="2" t="s">
        <v>139</v>
      </c>
      <c r="J142" s="2" t="s">
        <v>140</v>
      </c>
      <c r="K142" s="2"/>
      <c r="L142" s="2"/>
      <c r="M142" s="2"/>
      <c r="N142" s="2"/>
      <c r="O142" s="2"/>
      <c r="P142" s="2"/>
      <c r="Q142" s="2"/>
      <c r="R142" s="2"/>
      <c r="S142" s="2"/>
      <c r="T142" s="2"/>
      <c r="U142" s="2"/>
      <c r="V142" s="2"/>
      <c r="W142" s="2"/>
      <c r="X142" s="2"/>
      <c r="Y142" s="2"/>
      <c r="Z142" s="2"/>
    </row>
    <row r="143" spans="1:26" ht="15.75" customHeight="1" x14ac:dyDescent="0.25">
      <c r="A143" s="2"/>
      <c r="B143" s="4">
        <v>1</v>
      </c>
      <c r="C143" s="3" t="s">
        <v>59</v>
      </c>
      <c r="D143" s="3" t="s">
        <v>60</v>
      </c>
      <c r="E143" s="1" t="s">
        <v>61</v>
      </c>
      <c r="F143" s="7" t="s">
        <v>62</v>
      </c>
      <c r="G143" s="2"/>
      <c r="H143" s="2">
        <f>F139</f>
        <v>2.0089999999999995</v>
      </c>
      <c r="I143" s="2">
        <f>H143*1.41</f>
        <v>2.832689999999999</v>
      </c>
      <c r="J143" s="2">
        <f>I143+1.7</f>
        <v>4.5326899999999988</v>
      </c>
      <c r="K143" s="2"/>
      <c r="L143" s="2"/>
      <c r="M143" s="2"/>
      <c r="N143" s="2"/>
      <c r="O143" s="2"/>
      <c r="P143" s="2"/>
      <c r="Q143" s="2"/>
      <c r="R143" s="2"/>
      <c r="S143" s="2"/>
      <c r="T143" s="2"/>
      <c r="U143" s="2"/>
      <c r="V143" s="2"/>
      <c r="W143" s="2"/>
      <c r="X143" s="2"/>
      <c r="Y143" s="2"/>
      <c r="Z143" s="2"/>
    </row>
    <row r="144" spans="1:26" ht="15.75" customHeight="1" x14ac:dyDescent="0.25">
      <c r="A144" s="2"/>
      <c r="B144" s="4">
        <v>2</v>
      </c>
      <c r="C144" s="3" t="s">
        <v>63</v>
      </c>
      <c r="D144" s="3" t="s">
        <v>64</v>
      </c>
      <c r="E144" s="1" t="s">
        <v>65</v>
      </c>
      <c r="F144" s="7" t="s">
        <v>66</v>
      </c>
      <c r="G144" s="2"/>
      <c r="H144" s="2"/>
      <c r="I144" s="2"/>
      <c r="J144" s="2"/>
      <c r="K144" s="2"/>
      <c r="L144" s="2"/>
      <c r="M144" s="2"/>
      <c r="N144" s="2"/>
      <c r="O144" s="2"/>
      <c r="P144" s="2"/>
      <c r="Q144" s="2"/>
      <c r="R144" s="2"/>
      <c r="S144" s="2"/>
      <c r="T144" s="2"/>
      <c r="U144" s="2"/>
      <c r="V144" s="2"/>
      <c r="W144" s="2"/>
      <c r="X144" s="2"/>
      <c r="Y144" s="2"/>
      <c r="Z144" s="2"/>
    </row>
    <row r="145" spans="1:26" ht="15.75" customHeight="1" x14ac:dyDescent="0.25">
      <c r="A145" s="2"/>
      <c r="B145" s="4">
        <v>3</v>
      </c>
      <c r="C145" s="3" t="s">
        <v>67</v>
      </c>
      <c r="D145" s="3" t="s">
        <v>68</v>
      </c>
      <c r="E145" s="1" t="s">
        <v>69</v>
      </c>
      <c r="F145" s="7" t="s">
        <v>70</v>
      </c>
      <c r="G145" s="2"/>
      <c r="H145" s="2"/>
      <c r="I145" s="2"/>
      <c r="J145" s="2"/>
      <c r="K145" s="2"/>
      <c r="L145" s="2"/>
      <c r="M145" s="2"/>
      <c r="N145" s="2"/>
      <c r="O145" s="2"/>
      <c r="P145" s="2"/>
      <c r="Q145" s="2"/>
      <c r="R145" s="2"/>
      <c r="S145" s="2"/>
      <c r="T145" s="2"/>
      <c r="U145" s="2"/>
      <c r="V145" s="2"/>
      <c r="W145" s="2"/>
      <c r="X145" s="2"/>
      <c r="Y145" s="2"/>
      <c r="Z145" s="2"/>
    </row>
    <row r="146" spans="1:26" ht="15.75" customHeight="1" x14ac:dyDescent="0.25">
      <c r="A146" s="2"/>
      <c r="B146" s="4">
        <v>4</v>
      </c>
      <c r="C146" s="3" t="s">
        <v>71</v>
      </c>
      <c r="D146" s="3" t="s">
        <v>64</v>
      </c>
      <c r="E146" s="1" t="s">
        <v>72</v>
      </c>
      <c r="F146" s="7" t="s">
        <v>73</v>
      </c>
      <c r="G146" s="2"/>
      <c r="H146" s="2"/>
      <c r="I146" s="2"/>
      <c r="J146" s="2"/>
      <c r="K146" s="2"/>
      <c r="L146" s="2"/>
      <c r="M146" s="2"/>
      <c r="N146" s="2"/>
      <c r="O146" s="2"/>
      <c r="P146" s="2"/>
      <c r="Q146" s="2"/>
      <c r="R146" s="2"/>
      <c r="S146" s="2"/>
      <c r="T146" s="2"/>
      <c r="U146" s="2"/>
      <c r="V146" s="2"/>
      <c r="W146" s="2"/>
      <c r="X146" s="2"/>
      <c r="Y146" s="2"/>
      <c r="Z146" s="2"/>
    </row>
    <row r="147" spans="1:26" ht="15.75" customHeight="1" x14ac:dyDescent="0.25">
      <c r="A147" s="2"/>
      <c r="B147" s="39" t="s">
        <v>74</v>
      </c>
      <c r="C147" s="40"/>
      <c r="D147" s="40"/>
      <c r="E147" s="41"/>
      <c r="F147" s="7" t="s">
        <v>75</v>
      </c>
      <c r="G147" s="2"/>
      <c r="H147" s="2"/>
      <c r="I147" s="2"/>
      <c r="J147" s="2"/>
      <c r="K147" s="2"/>
      <c r="L147" s="2"/>
      <c r="M147" s="2"/>
      <c r="N147" s="2"/>
      <c r="O147" s="2"/>
      <c r="P147" s="2"/>
      <c r="Q147" s="2"/>
      <c r="R147" s="2"/>
      <c r="S147" s="2"/>
      <c r="T147" s="2"/>
      <c r="U147" s="2"/>
      <c r="V147" s="2"/>
      <c r="W147" s="2"/>
      <c r="X147" s="2"/>
      <c r="Y147" s="2"/>
      <c r="Z147" s="2"/>
    </row>
    <row r="148" spans="1:26" ht="15.75" customHeight="1"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x14ac:dyDescent="0.25">
      <c r="A149" s="2"/>
      <c r="B149" s="2" t="s">
        <v>76</v>
      </c>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x14ac:dyDescent="0.25">
      <c r="A150" s="2"/>
      <c r="B150" s="1" t="s">
        <v>25</v>
      </c>
      <c r="C150" s="39" t="s">
        <v>55</v>
      </c>
      <c r="D150" s="41"/>
      <c r="E150" s="1" t="s">
        <v>77</v>
      </c>
      <c r="F150" s="2"/>
      <c r="G150" s="3" t="s">
        <v>25</v>
      </c>
      <c r="H150" s="3" t="s">
        <v>78</v>
      </c>
      <c r="I150" s="3" t="s">
        <v>79</v>
      </c>
      <c r="J150" s="3" t="s">
        <v>80</v>
      </c>
      <c r="K150" s="3" t="s">
        <v>81</v>
      </c>
      <c r="L150" s="3" t="s">
        <v>82</v>
      </c>
      <c r="M150" s="3" t="s">
        <v>83</v>
      </c>
      <c r="N150" s="2"/>
      <c r="O150" s="2"/>
      <c r="P150" s="2"/>
      <c r="Q150" s="2"/>
      <c r="R150" s="2"/>
      <c r="S150" s="2"/>
      <c r="T150" s="2"/>
      <c r="U150" s="2"/>
      <c r="V150" s="2"/>
      <c r="W150" s="2"/>
      <c r="X150" s="2"/>
      <c r="Y150" s="2"/>
      <c r="Z150" s="2"/>
    </row>
    <row r="151" spans="1:26" ht="15.75" customHeight="1" x14ac:dyDescent="0.25">
      <c r="A151" s="2"/>
      <c r="B151" s="4">
        <v>1</v>
      </c>
      <c r="C151" s="4" t="s">
        <v>85</v>
      </c>
      <c r="D151" s="4" t="s">
        <v>86</v>
      </c>
      <c r="E151" s="1">
        <v>8</v>
      </c>
      <c r="F151" s="2"/>
      <c r="G151" s="3">
        <v>1</v>
      </c>
      <c r="H151" s="3" t="s">
        <v>87</v>
      </c>
      <c r="I151" s="3">
        <f t="shared" ref="I151:I152" si="15">F139</f>
        <v>2.0089999999999995</v>
      </c>
      <c r="J151" s="8" t="s">
        <v>75</v>
      </c>
      <c r="K151" s="3">
        <f>I151*1.41</f>
        <v>2.832689999999999</v>
      </c>
      <c r="L151" s="3">
        <v>70</v>
      </c>
      <c r="M151" s="3">
        <f>K151+1.7</f>
        <v>4.5326899999999988</v>
      </c>
      <c r="N151" s="2"/>
      <c r="O151" s="2"/>
      <c r="P151" s="2"/>
      <c r="Q151" s="2"/>
      <c r="R151" s="2"/>
      <c r="S151" s="2"/>
      <c r="T151" s="2"/>
      <c r="U151" s="2"/>
      <c r="V151" s="2"/>
      <c r="W151" s="2"/>
      <c r="X151" s="2"/>
      <c r="Y151" s="2"/>
      <c r="Z151" s="2"/>
    </row>
    <row r="152" spans="1:26" ht="15.75" customHeight="1" x14ac:dyDescent="0.25">
      <c r="A152" s="2"/>
      <c r="B152" s="4">
        <v>2</v>
      </c>
      <c r="C152" s="4" t="s">
        <v>88</v>
      </c>
      <c r="D152" s="4" t="s">
        <v>89</v>
      </c>
      <c r="E152" s="1">
        <v>1</v>
      </c>
      <c r="F152" s="2"/>
      <c r="G152" s="2" t="s">
        <v>90</v>
      </c>
      <c r="H152" s="2"/>
      <c r="I152" s="3">
        <f t="shared" si="15"/>
        <v>0</v>
      </c>
      <c r="J152" s="2"/>
      <c r="K152" s="2"/>
      <c r="L152" s="2"/>
      <c r="M152" s="2"/>
      <c r="N152" s="2"/>
      <c r="O152" s="2"/>
      <c r="P152" s="2"/>
      <c r="Q152" s="2"/>
      <c r="R152" s="2"/>
      <c r="S152" s="2"/>
      <c r="T152" s="2"/>
      <c r="U152" s="2"/>
      <c r="V152" s="2"/>
      <c r="W152" s="2"/>
      <c r="X152" s="2"/>
      <c r="Y152" s="2"/>
      <c r="Z152" s="2"/>
    </row>
    <row r="153" spans="1:26" ht="15.75" customHeight="1" x14ac:dyDescent="0.25">
      <c r="A153" s="2"/>
      <c r="B153" s="4">
        <v>3</v>
      </c>
      <c r="C153" s="4" t="s">
        <v>92</v>
      </c>
      <c r="D153" s="4" t="s">
        <v>93</v>
      </c>
      <c r="E153" s="1">
        <v>3</v>
      </c>
      <c r="F153" s="2"/>
      <c r="G153" s="2"/>
      <c r="H153" s="2"/>
      <c r="I153" s="2"/>
      <c r="J153" s="2"/>
      <c r="K153" s="2"/>
      <c r="L153" s="2"/>
      <c r="M153" s="2"/>
      <c r="N153" s="2"/>
      <c r="O153" s="2"/>
      <c r="P153" s="2"/>
      <c r="Q153" s="2"/>
      <c r="R153" s="2"/>
      <c r="S153" s="2"/>
      <c r="T153" s="2"/>
      <c r="U153" s="2"/>
      <c r="V153" s="2"/>
      <c r="W153" s="2"/>
      <c r="X153" s="2"/>
      <c r="Y153" s="2"/>
      <c r="Z153" s="2"/>
    </row>
    <row r="154" spans="1:26" ht="15.75" customHeight="1" x14ac:dyDescent="0.25">
      <c r="A154" s="2"/>
      <c r="B154" s="4">
        <v>4</v>
      </c>
      <c r="C154" s="4" t="s">
        <v>94</v>
      </c>
      <c r="D154" s="4" t="s">
        <v>95</v>
      </c>
      <c r="E154" s="1">
        <v>15</v>
      </c>
      <c r="F154" s="2"/>
      <c r="G154" s="2"/>
      <c r="H154" s="2"/>
      <c r="I154" s="2"/>
      <c r="J154" s="2"/>
      <c r="K154" s="2"/>
      <c r="L154" s="2"/>
      <c r="M154" s="2"/>
      <c r="N154" s="2"/>
      <c r="O154" s="2"/>
      <c r="P154" s="2"/>
      <c r="Q154" s="2"/>
      <c r="R154" s="2"/>
      <c r="S154" s="2"/>
      <c r="T154" s="2"/>
      <c r="U154" s="2"/>
      <c r="V154" s="2"/>
      <c r="W154" s="2"/>
      <c r="X154" s="2"/>
      <c r="Y154" s="2"/>
      <c r="Z154" s="2"/>
    </row>
    <row r="155" spans="1:26" ht="15.75" customHeight="1" x14ac:dyDescent="0.25">
      <c r="A155" s="2"/>
      <c r="B155" s="4">
        <v>5</v>
      </c>
      <c r="C155" s="4" t="s">
        <v>96</v>
      </c>
      <c r="D155" s="4" t="s">
        <v>97</v>
      </c>
      <c r="E155" s="1">
        <v>20</v>
      </c>
      <c r="F155" s="2"/>
      <c r="G155" s="2"/>
      <c r="H155" s="2"/>
      <c r="I155" s="2"/>
      <c r="J155" s="2"/>
      <c r="K155" s="2"/>
      <c r="L155" s="2"/>
      <c r="M155" s="2"/>
      <c r="N155" s="2"/>
      <c r="O155" s="2"/>
      <c r="P155" s="2"/>
      <c r="Q155" s="2"/>
      <c r="R155" s="2"/>
      <c r="S155" s="2"/>
      <c r="T155" s="2"/>
      <c r="U155" s="2"/>
      <c r="V155" s="2"/>
      <c r="W155" s="2"/>
      <c r="X155" s="2"/>
      <c r="Y155" s="2"/>
      <c r="Z155" s="2"/>
    </row>
    <row r="156" spans="1:26" ht="15.75" customHeight="1" x14ac:dyDescent="0.25">
      <c r="A156" s="2"/>
      <c r="B156" s="4">
        <v>6</v>
      </c>
      <c r="C156" s="4" t="s">
        <v>98</v>
      </c>
      <c r="D156" s="4" t="s">
        <v>99</v>
      </c>
      <c r="E156" s="1">
        <v>20</v>
      </c>
      <c r="F156" s="2"/>
      <c r="G156" s="2"/>
      <c r="H156" s="2"/>
      <c r="I156" s="2"/>
      <c r="J156" s="2"/>
      <c r="K156" s="2"/>
      <c r="L156" s="2"/>
      <c r="M156" s="2"/>
      <c r="N156" s="2"/>
      <c r="O156" s="2"/>
      <c r="P156" s="2"/>
      <c r="Q156" s="2"/>
      <c r="R156" s="2"/>
      <c r="S156" s="2"/>
      <c r="T156" s="2"/>
      <c r="U156" s="2"/>
      <c r="V156" s="2"/>
      <c r="W156" s="2"/>
      <c r="X156" s="2"/>
      <c r="Y156" s="2"/>
      <c r="Z156" s="2"/>
    </row>
    <row r="157" spans="1:26" ht="15.75" customHeight="1" x14ac:dyDescent="0.25">
      <c r="A157" s="2"/>
      <c r="B157" s="4">
        <v>7</v>
      </c>
      <c r="C157" s="4" t="s">
        <v>100</v>
      </c>
      <c r="D157" s="4" t="s">
        <v>101</v>
      </c>
      <c r="E157" s="1">
        <v>3</v>
      </c>
      <c r="F157" s="2"/>
      <c r="G157" s="2"/>
      <c r="H157" s="2"/>
      <c r="I157" s="2"/>
      <c r="J157" s="2"/>
      <c r="K157" s="2"/>
      <c r="L157" s="2"/>
      <c r="M157" s="2"/>
      <c r="N157" s="2"/>
      <c r="O157" s="2"/>
      <c r="P157" s="2"/>
      <c r="Q157" s="2"/>
      <c r="R157" s="2"/>
      <c r="S157" s="2"/>
      <c r="T157" s="2"/>
      <c r="U157" s="2"/>
      <c r="V157" s="2"/>
      <c r="W157" s="2"/>
      <c r="X157" s="2"/>
      <c r="Y157" s="2"/>
      <c r="Z157" s="2"/>
    </row>
    <row r="158" spans="1:26" ht="15.75" customHeight="1" x14ac:dyDescent="0.25">
      <c r="A158" s="2"/>
      <c r="B158" s="39" t="s">
        <v>74</v>
      </c>
      <c r="C158" s="40"/>
      <c r="D158" s="41"/>
      <c r="E158" s="1">
        <f>SUM(E151:E157)</f>
        <v>70</v>
      </c>
      <c r="F158" s="2"/>
      <c r="G158" s="2"/>
      <c r="H158" s="2"/>
      <c r="I158" s="2"/>
      <c r="J158" s="2"/>
      <c r="K158" s="2"/>
      <c r="L158" s="2"/>
      <c r="M158" s="2"/>
      <c r="N158" s="2"/>
      <c r="O158" s="2"/>
      <c r="P158" s="2"/>
      <c r="Q158" s="2"/>
      <c r="R158" s="2"/>
      <c r="S158" s="2"/>
      <c r="T158" s="2"/>
      <c r="U158" s="2"/>
      <c r="V158" s="2"/>
      <c r="W158" s="2"/>
      <c r="X158" s="2"/>
      <c r="Y158" s="2"/>
      <c r="Z158" s="2"/>
    </row>
    <row r="159" spans="1:26" ht="15.75" customHeight="1" x14ac:dyDescent="0.25">
      <c r="A159" s="2"/>
      <c r="B159" s="2" t="s">
        <v>113</v>
      </c>
      <c r="C159" s="2" t="s">
        <v>141</v>
      </c>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x14ac:dyDescent="0.25">
      <c r="A160" s="2"/>
      <c r="B160" s="34" t="s">
        <v>39</v>
      </c>
      <c r="C160" s="34" t="s">
        <v>40</v>
      </c>
      <c r="D160" s="2"/>
      <c r="E160" s="1" t="s">
        <v>25</v>
      </c>
      <c r="F160" s="1" t="s">
        <v>46</v>
      </c>
      <c r="G160" s="1" t="s">
        <v>47</v>
      </c>
      <c r="H160" s="1" t="s">
        <v>48</v>
      </c>
      <c r="I160" s="2">
        <f>F172+2*H172</f>
        <v>4.1748580391450956</v>
      </c>
      <c r="J160" s="2">
        <f>F172-2*H172</f>
        <v>3.861141960854904</v>
      </c>
      <c r="K160" s="2"/>
      <c r="L160" s="2"/>
      <c r="M160" s="2"/>
      <c r="N160" s="2"/>
      <c r="O160" s="2"/>
      <c r="P160" s="2"/>
      <c r="Q160" s="2"/>
      <c r="R160" s="2"/>
      <c r="S160" s="2"/>
      <c r="T160" s="2"/>
      <c r="U160" s="2"/>
      <c r="V160" s="2"/>
      <c r="W160" s="2"/>
      <c r="X160" s="2"/>
      <c r="Y160" s="2"/>
      <c r="Z160" s="2"/>
    </row>
    <row r="161" spans="1:26" ht="15.75" customHeight="1" x14ac:dyDescent="0.25">
      <c r="A161" s="2"/>
      <c r="B161" s="35"/>
      <c r="C161" s="36"/>
      <c r="D161" s="2"/>
      <c r="E161" s="1">
        <v>1</v>
      </c>
      <c r="F161" s="1">
        <v>4.12</v>
      </c>
      <c r="G161" s="1">
        <f t="shared" ref="G161:G170" si="16">F161^2</f>
        <v>16.974399999999999</v>
      </c>
      <c r="H161" s="34"/>
      <c r="I161" s="2">
        <v>4.1749000000000001</v>
      </c>
      <c r="J161" s="2">
        <v>3.8611420000000001</v>
      </c>
      <c r="K161" s="2"/>
      <c r="L161" s="2"/>
      <c r="M161" s="2"/>
      <c r="N161" s="2"/>
      <c r="O161" s="2"/>
      <c r="P161" s="2"/>
      <c r="Q161" s="2"/>
      <c r="R161" s="2"/>
      <c r="S161" s="2"/>
      <c r="T161" s="2"/>
      <c r="U161" s="2"/>
      <c r="V161" s="2"/>
      <c r="W161" s="2"/>
      <c r="X161" s="2"/>
      <c r="Y161" s="2"/>
      <c r="Z161" s="2"/>
    </row>
    <row r="162" spans="1:26" ht="15.75" customHeight="1" x14ac:dyDescent="0.25">
      <c r="A162" s="2"/>
      <c r="B162" s="36"/>
      <c r="C162" s="1" t="s">
        <v>113</v>
      </c>
      <c r="D162" s="2"/>
      <c r="E162" s="1">
        <v>2</v>
      </c>
      <c r="F162" s="1">
        <v>4.13</v>
      </c>
      <c r="G162" s="1">
        <f t="shared" si="16"/>
        <v>17.056899999999999</v>
      </c>
      <c r="H162" s="35"/>
      <c r="I162" s="2">
        <v>4.1749000000000001</v>
      </c>
      <c r="J162" s="2">
        <v>3.8611420000000001</v>
      </c>
      <c r="K162" s="2"/>
      <c r="L162" s="2"/>
      <c r="M162" s="2"/>
      <c r="N162" s="2"/>
      <c r="O162" s="2"/>
      <c r="P162" s="2"/>
      <c r="Q162" s="2"/>
      <c r="R162" s="2"/>
      <c r="S162" s="2"/>
      <c r="T162" s="2"/>
      <c r="U162" s="2"/>
      <c r="V162" s="2"/>
      <c r="W162" s="2"/>
      <c r="X162" s="2"/>
      <c r="Y162" s="2"/>
      <c r="Z162" s="2"/>
    </row>
    <row r="163" spans="1:26" ht="15.75" customHeight="1" x14ac:dyDescent="0.25">
      <c r="A163" s="2"/>
      <c r="B163" s="1">
        <v>1</v>
      </c>
      <c r="C163" s="1">
        <v>4.12</v>
      </c>
      <c r="D163" s="2"/>
      <c r="E163" s="1">
        <v>3</v>
      </c>
      <c r="F163" s="1">
        <v>4.0199999999999996</v>
      </c>
      <c r="G163" s="1">
        <f t="shared" si="16"/>
        <v>16.160399999999996</v>
      </c>
      <c r="H163" s="35"/>
      <c r="I163" s="2">
        <v>4.1749000000000001</v>
      </c>
      <c r="J163" s="2">
        <v>3.8611420000000001</v>
      </c>
      <c r="K163" s="2"/>
      <c r="L163" s="2"/>
      <c r="M163" s="2"/>
      <c r="N163" s="2"/>
      <c r="O163" s="2"/>
      <c r="P163" s="2"/>
      <c r="Q163" s="2"/>
      <c r="R163" s="2"/>
      <c r="S163" s="2"/>
      <c r="T163" s="2"/>
      <c r="U163" s="2"/>
      <c r="V163" s="2"/>
      <c r="W163" s="2"/>
      <c r="X163" s="2"/>
      <c r="Y163" s="2"/>
      <c r="Z163" s="2"/>
    </row>
    <row r="164" spans="1:26" ht="15.75" customHeight="1" x14ac:dyDescent="0.25">
      <c r="A164" s="2"/>
      <c r="B164" s="1">
        <v>2</v>
      </c>
      <c r="C164" s="1">
        <v>4.13</v>
      </c>
      <c r="D164" s="2"/>
      <c r="E164" s="1">
        <v>4</v>
      </c>
      <c r="F164" s="1">
        <v>4.05</v>
      </c>
      <c r="G164" s="1">
        <f t="shared" si="16"/>
        <v>16.4025</v>
      </c>
      <c r="H164" s="35"/>
      <c r="I164" s="2">
        <v>4.1749000000000001</v>
      </c>
      <c r="J164" s="2">
        <v>3.8611420000000001</v>
      </c>
      <c r="K164" s="2"/>
      <c r="L164" s="2"/>
      <c r="M164" s="2"/>
      <c r="N164" s="2"/>
      <c r="O164" s="2"/>
      <c r="P164" s="2"/>
      <c r="Q164" s="2"/>
      <c r="R164" s="2"/>
      <c r="S164" s="2"/>
      <c r="T164" s="2"/>
      <c r="U164" s="2"/>
      <c r="V164" s="2"/>
      <c r="W164" s="2"/>
      <c r="X164" s="2"/>
      <c r="Y164" s="2"/>
      <c r="Z164" s="2"/>
    </row>
    <row r="165" spans="1:26" ht="15.75" customHeight="1" x14ac:dyDescent="0.25">
      <c r="A165" s="2"/>
      <c r="B165" s="1">
        <v>3</v>
      </c>
      <c r="C165" s="1">
        <v>4.0199999999999996</v>
      </c>
      <c r="D165" s="2"/>
      <c r="E165" s="1">
        <v>5</v>
      </c>
      <c r="F165" s="1">
        <v>3.91</v>
      </c>
      <c r="G165" s="1">
        <f t="shared" si="16"/>
        <v>15.288100000000002</v>
      </c>
      <c r="H165" s="35"/>
      <c r="I165" s="2">
        <v>4.1749000000000001</v>
      </c>
      <c r="J165" s="2">
        <v>3.8611420000000001</v>
      </c>
      <c r="K165" s="2"/>
      <c r="L165" s="2"/>
      <c r="M165" s="2"/>
      <c r="N165" s="2"/>
      <c r="O165" s="2"/>
      <c r="P165" s="2"/>
      <c r="Q165" s="2"/>
      <c r="R165" s="2"/>
      <c r="S165" s="2"/>
      <c r="T165" s="2"/>
      <c r="U165" s="2"/>
      <c r="V165" s="2"/>
      <c r="W165" s="2"/>
      <c r="X165" s="2"/>
      <c r="Y165" s="2"/>
      <c r="Z165" s="2"/>
    </row>
    <row r="166" spans="1:26" ht="15.75" customHeight="1" x14ac:dyDescent="0.25">
      <c r="A166" s="2"/>
      <c r="B166" s="1">
        <v>4</v>
      </c>
      <c r="C166" s="1">
        <v>4.05</v>
      </c>
      <c r="D166" s="2"/>
      <c r="E166" s="1">
        <v>6</v>
      </c>
      <c r="F166" s="1">
        <v>4.01</v>
      </c>
      <c r="G166" s="1">
        <f t="shared" si="16"/>
        <v>16.080099999999998</v>
      </c>
      <c r="H166" s="35"/>
      <c r="I166" s="2">
        <v>4.1749000000000001</v>
      </c>
      <c r="J166" s="2">
        <v>3.8611420000000001</v>
      </c>
      <c r="K166" s="2"/>
      <c r="L166" s="2"/>
      <c r="M166" s="2"/>
      <c r="N166" s="2"/>
      <c r="O166" s="2"/>
      <c r="P166" s="2"/>
      <c r="Q166" s="2"/>
      <c r="R166" s="2"/>
      <c r="S166" s="2"/>
      <c r="T166" s="2"/>
      <c r="U166" s="2"/>
      <c r="V166" s="2"/>
      <c r="W166" s="2"/>
      <c r="X166" s="2"/>
      <c r="Y166" s="2"/>
      <c r="Z166" s="2"/>
    </row>
    <row r="167" spans="1:26" ht="15.75" customHeight="1" x14ac:dyDescent="0.25">
      <c r="A167" s="2"/>
      <c r="B167" s="1">
        <v>5</v>
      </c>
      <c r="C167" s="1">
        <v>3.91</v>
      </c>
      <c r="D167" s="2"/>
      <c r="E167" s="1">
        <v>7</v>
      </c>
      <c r="F167" s="1">
        <v>3.89</v>
      </c>
      <c r="G167" s="1">
        <f t="shared" si="16"/>
        <v>15.132100000000001</v>
      </c>
      <c r="H167" s="35"/>
      <c r="I167" s="2">
        <v>4.1749000000000001</v>
      </c>
      <c r="J167" s="2">
        <v>3.8611420000000001</v>
      </c>
      <c r="K167" s="2"/>
      <c r="L167" s="2"/>
      <c r="M167" s="2"/>
      <c r="N167" s="2"/>
      <c r="O167" s="2"/>
      <c r="P167" s="2"/>
      <c r="Q167" s="2"/>
      <c r="R167" s="2"/>
      <c r="S167" s="2"/>
      <c r="T167" s="2"/>
      <c r="U167" s="2"/>
      <c r="V167" s="2"/>
      <c r="W167" s="2"/>
      <c r="X167" s="2"/>
      <c r="Y167" s="2"/>
      <c r="Z167" s="2"/>
    </row>
    <row r="168" spans="1:26" ht="15.75" customHeight="1" x14ac:dyDescent="0.25">
      <c r="A168" s="2"/>
      <c r="B168" s="1">
        <v>6</v>
      </c>
      <c r="C168" s="1">
        <v>4.01</v>
      </c>
      <c r="D168" s="2"/>
      <c r="E168" s="1">
        <v>8</v>
      </c>
      <c r="F168" s="1">
        <v>3.97</v>
      </c>
      <c r="G168" s="1">
        <f t="shared" si="16"/>
        <v>15.760900000000001</v>
      </c>
      <c r="H168" s="35"/>
      <c r="I168" s="2">
        <v>4.1749000000000001</v>
      </c>
      <c r="J168" s="2">
        <v>3.8611420000000001</v>
      </c>
      <c r="K168" s="2"/>
      <c r="L168" s="2"/>
      <c r="M168" s="2"/>
      <c r="N168" s="2"/>
      <c r="O168" s="2"/>
      <c r="P168" s="2"/>
      <c r="Q168" s="2"/>
      <c r="R168" s="2"/>
      <c r="S168" s="2"/>
      <c r="T168" s="2"/>
      <c r="U168" s="2"/>
      <c r="V168" s="2"/>
      <c r="W168" s="2"/>
      <c r="X168" s="2"/>
      <c r="Y168" s="2"/>
      <c r="Z168" s="2"/>
    </row>
    <row r="169" spans="1:26" ht="15.75" customHeight="1" x14ac:dyDescent="0.25">
      <c r="A169" s="2"/>
      <c r="B169" s="1">
        <v>7</v>
      </c>
      <c r="C169" s="1">
        <v>3.89</v>
      </c>
      <c r="D169" s="2"/>
      <c r="E169" s="1">
        <v>9</v>
      </c>
      <c r="F169" s="1">
        <v>4.04</v>
      </c>
      <c r="G169" s="1">
        <f t="shared" si="16"/>
        <v>16.3216</v>
      </c>
      <c r="H169" s="35"/>
      <c r="I169" s="2">
        <v>4.1749000000000001</v>
      </c>
      <c r="J169" s="2">
        <v>3.8611420000000001</v>
      </c>
      <c r="K169" s="2"/>
      <c r="L169" s="2"/>
      <c r="M169" s="2"/>
      <c r="N169" s="2"/>
      <c r="O169" s="2"/>
      <c r="P169" s="2"/>
      <c r="Q169" s="2"/>
      <c r="R169" s="2"/>
      <c r="S169" s="2"/>
      <c r="T169" s="2"/>
      <c r="U169" s="2"/>
      <c r="V169" s="2"/>
      <c r="W169" s="2"/>
      <c r="X169" s="2"/>
      <c r="Y169" s="2"/>
      <c r="Z169" s="2"/>
    </row>
    <row r="170" spans="1:26" ht="15.75" customHeight="1" x14ac:dyDescent="0.25">
      <c r="A170" s="2"/>
      <c r="B170" s="1">
        <v>8</v>
      </c>
      <c r="C170" s="1">
        <v>3.97</v>
      </c>
      <c r="D170" s="2"/>
      <c r="E170" s="1">
        <v>10</v>
      </c>
      <c r="F170" s="1">
        <v>4.04</v>
      </c>
      <c r="G170" s="1">
        <f t="shared" si="16"/>
        <v>16.3216</v>
      </c>
      <c r="H170" s="36"/>
      <c r="I170" s="2">
        <v>4.1749000000000001</v>
      </c>
      <c r="J170" s="2">
        <v>3.8611420000000001</v>
      </c>
      <c r="K170" s="2"/>
      <c r="L170" s="2"/>
      <c r="M170" s="2"/>
      <c r="N170" s="2"/>
      <c r="O170" s="2"/>
      <c r="P170" s="2"/>
      <c r="Q170" s="2"/>
      <c r="R170" s="2"/>
      <c r="S170" s="2"/>
      <c r="T170" s="2"/>
      <c r="U170" s="2"/>
      <c r="V170" s="2"/>
      <c r="W170" s="2"/>
      <c r="X170" s="2"/>
      <c r="Y170" s="2"/>
      <c r="Z170" s="2"/>
    </row>
    <row r="171" spans="1:26" ht="15.75" customHeight="1" x14ac:dyDescent="0.25">
      <c r="A171" s="2"/>
      <c r="B171" s="1">
        <v>9</v>
      </c>
      <c r="C171" s="1">
        <v>4.04</v>
      </c>
      <c r="D171" s="2"/>
      <c r="E171" s="1" t="s">
        <v>50</v>
      </c>
      <c r="F171" s="1">
        <f t="shared" ref="F171:G171" si="17">SUM(F161:F170)</f>
        <v>40.18</v>
      </c>
      <c r="G171" s="1">
        <f t="shared" si="17"/>
        <v>161.49859999999998</v>
      </c>
      <c r="H171" s="1">
        <f>F171^2</f>
        <v>1614.4323999999999</v>
      </c>
      <c r="I171" s="2" t="s">
        <v>134</v>
      </c>
      <c r="J171" s="2" t="s">
        <v>135</v>
      </c>
      <c r="K171" s="2"/>
      <c r="L171" s="2"/>
      <c r="M171" s="2"/>
      <c r="N171" s="2"/>
      <c r="O171" s="2"/>
      <c r="P171" s="2"/>
      <c r="Q171" s="2"/>
      <c r="R171" s="2"/>
      <c r="S171" s="2"/>
      <c r="T171" s="2"/>
      <c r="U171" s="2"/>
      <c r="V171" s="2"/>
      <c r="W171" s="2"/>
      <c r="X171" s="2"/>
      <c r="Y171" s="2"/>
      <c r="Z171" s="2"/>
    </row>
    <row r="172" spans="1:26" ht="15.75" customHeight="1" x14ac:dyDescent="0.25">
      <c r="A172" s="2"/>
      <c r="B172" s="1">
        <v>10</v>
      </c>
      <c r="C172" s="1">
        <v>4.04</v>
      </c>
      <c r="D172" s="2"/>
      <c r="E172" s="2" t="s">
        <v>136</v>
      </c>
      <c r="F172" s="2">
        <f>F171/10</f>
        <v>4.0179999999999998</v>
      </c>
      <c r="G172" s="2" t="s">
        <v>137</v>
      </c>
      <c r="H172" s="2">
        <f>STDEV(F161:F170)</f>
        <v>7.8429019572547901E-2</v>
      </c>
      <c r="I172" s="2" t="s">
        <v>138</v>
      </c>
      <c r="J172" s="2">
        <f>40*SQRT(10*G171-H171)/F171</f>
        <v>0.7407098153404722</v>
      </c>
      <c r="K172" s="2"/>
      <c r="L172" s="2"/>
      <c r="M172" s="2"/>
      <c r="N172" s="2"/>
      <c r="O172" s="2"/>
      <c r="P172" s="2"/>
      <c r="Q172" s="2"/>
      <c r="R172" s="2"/>
      <c r="S172" s="2"/>
      <c r="T172" s="2"/>
      <c r="U172" s="2"/>
      <c r="V172" s="2"/>
      <c r="W172" s="2"/>
      <c r="X172" s="2"/>
      <c r="Y172" s="2"/>
      <c r="Z172" s="2"/>
    </row>
    <row r="173" spans="1:26" ht="15.75" customHeight="1"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x14ac:dyDescent="0.25">
      <c r="A174" s="2"/>
      <c r="B174" s="2" t="s">
        <v>52</v>
      </c>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x14ac:dyDescent="0.25">
      <c r="A175" s="2"/>
      <c r="B175" s="1" t="s">
        <v>25</v>
      </c>
      <c r="C175" s="1" t="s">
        <v>55</v>
      </c>
      <c r="D175" s="1" t="s">
        <v>56</v>
      </c>
      <c r="E175" s="1" t="s">
        <v>57</v>
      </c>
      <c r="F175" s="1" t="s">
        <v>58</v>
      </c>
      <c r="G175" s="2"/>
      <c r="H175" s="2" t="s">
        <v>51</v>
      </c>
      <c r="I175" s="2" t="s">
        <v>139</v>
      </c>
      <c r="J175" s="2" t="s">
        <v>140</v>
      </c>
      <c r="K175" s="2"/>
      <c r="L175" s="2"/>
      <c r="M175" s="2"/>
      <c r="N175" s="2"/>
      <c r="O175" s="2"/>
      <c r="P175" s="2"/>
      <c r="Q175" s="2"/>
      <c r="R175" s="2"/>
      <c r="S175" s="2"/>
      <c r="T175" s="2"/>
      <c r="U175" s="2"/>
      <c r="V175" s="2"/>
      <c r="W175" s="2"/>
      <c r="X175" s="2"/>
      <c r="Y175" s="2"/>
      <c r="Z175" s="2"/>
    </row>
    <row r="176" spans="1:26" ht="15.75" customHeight="1" x14ac:dyDescent="0.25">
      <c r="A176" s="2"/>
      <c r="B176" s="4">
        <v>1</v>
      </c>
      <c r="C176" s="3" t="s">
        <v>59</v>
      </c>
      <c r="D176" s="3" t="s">
        <v>60</v>
      </c>
      <c r="E176" s="1" t="s">
        <v>61</v>
      </c>
      <c r="F176" s="7" t="s">
        <v>62</v>
      </c>
      <c r="G176" s="2"/>
      <c r="H176" s="2">
        <f>F172</f>
        <v>4.0179999999999998</v>
      </c>
      <c r="I176" s="2">
        <f>H176*1.41</f>
        <v>5.665379999999999</v>
      </c>
      <c r="J176" s="2">
        <f>I176+1.7</f>
        <v>7.3653799999999991</v>
      </c>
      <c r="K176" s="2"/>
      <c r="L176" s="2"/>
      <c r="M176" s="2"/>
      <c r="N176" s="2"/>
      <c r="O176" s="2"/>
      <c r="P176" s="2"/>
      <c r="Q176" s="2"/>
      <c r="R176" s="2"/>
      <c r="S176" s="2"/>
      <c r="T176" s="2"/>
      <c r="U176" s="2"/>
      <c r="V176" s="2"/>
      <c r="W176" s="2"/>
      <c r="X176" s="2"/>
      <c r="Y176" s="2"/>
      <c r="Z176" s="2"/>
    </row>
    <row r="177" spans="1:26" ht="15.75" customHeight="1" x14ac:dyDescent="0.25">
      <c r="A177" s="2"/>
      <c r="B177" s="4">
        <v>2</v>
      </c>
      <c r="C177" s="3" t="s">
        <v>63</v>
      </c>
      <c r="D177" s="3" t="s">
        <v>64</v>
      </c>
      <c r="E177" s="1" t="s">
        <v>65</v>
      </c>
      <c r="F177" s="7" t="s">
        <v>66</v>
      </c>
      <c r="G177" s="2"/>
      <c r="H177" s="2"/>
      <c r="I177" s="2"/>
      <c r="J177" s="2"/>
      <c r="K177" s="2"/>
      <c r="L177" s="2"/>
      <c r="M177" s="2"/>
      <c r="N177" s="2"/>
      <c r="O177" s="2"/>
      <c r="P177" s="2"/>
      <c r="Q177" s="2"/>
      <c r="R177" s="2"/>
      <c r="S177" s="2"/>
      <c r="T177" s="2"/>
      <c r="U177" s="2"/>
      <c r="V177" s="2"/>
      <c r="W177" s="2"/>
      <c r="X177" s="2"/>
      <c r="Y177" s="2"/>
      <c r="Z177" s="2"/>
    </row>
    <row r="178" spans="1:26" ht="15.75" customHeight="1" x14ac:dyDescent="0.25">
      <c r="A178" s="2"/>
      <c r="B178" s="4">
        <v>3</v>
      </c>
      <c r="C178" s="3" t="s">
        <v>67</v>
      </c>
      <c r="D178" s="3" t="s">
        <v>68</v>
      </c>
      <c r="E178" s="1" t="s">
        <v>69</v>
      </c>
      <c r="F178" s="7" t="s">
        <v>70</v>
      </c>
      <c r="G178" s="2"/>
      <c r="H178" s="2"/>
      <c r="I178" s="2"/>
      <c r="J178" s="2"/>
      <c r="K178" s="2"/>
      <c r="L178" s="2"/>
      <c r="M178" s="2"/>
      <c r="N178" s="2"/>
      <c r="O178" s="2"/>
      <c r="P178" s="2"/>
      <c r="Q178" s="2"/>
      <c r="R178" s="2"/>
      <c r="S178" s="2"/>
      <c r="T178" s="2"/>
      <c r="U178" s="2"/>
      <c r="V178" s="2"/>
      <c r="W178" s="2"/>
      <c r="X178" s="2"/>
      <c r="Y178" s="2"/>
      <c r="Z178" s="2"/>
    </row>
    <row r="179" spans="1:26" ht="15.75" customHeight="1" x14ac:dyDescent="0.25">
      <c r="A179" s="2"/>
      <c r="B179" s="4">
        <v>4</v>
      </c>
      <c r="C179" s="3" t="s">
        <v>71</v>
      </c>
      <c r="D179" s="3" t="s">
        <v>64</v>
      </c>
      <c r="E179" s="1" t="s">
        <v>72</v>
      </c>
      <c r="F179" s="7" t="s">
        <v>73</v>
      </c>
      <c r="G179" s="2"/>
      <c r="H179" s="2"/>
      <c r="I179" s="2"/>
      <c r="J179" s="2"/>
      <c r="K179" s="2"/>
      <c r="L179" s="2"/>
      <c r="M179" s="2"/>
      <c r="N179" s="2"/>
      <c r="O179" s="2"/>
      <c r="P179" s="2"/>
      <c r="Q179" s="2"/>
      <c r="R179" s="2"/>
      <c r="S179" s="2"/>
      <c r="T179" s="2"/>
      <c r="U179" s="2"/>
      <c r="V179" s="2"/>
      <c r="W179" s="2"/>
      <c r="X179" s="2"/>
      <c r="Y179" s="2"/>
      <c r="Z179" s="2"/>
    </row>
    <row r="180" spans="1:26" ht="15.75" customHeight="1" x14ac:dyDescent="0.25">
      <c r="A180" s="2"/>
      <c r="B180" s="39" t="s">
        <v>74</v>
      </c>
      <c r="C180" s="40"/>
      <c r="D180" s="40"/>
      <c r="E180" s="41"/>
      <c r="F180" s="7" t="s">
        <v>75</v>
      </c>
      <c r="G180" s="2"/>
      <c r="H180" s="2"/>
      <c r="I180" s="2"/>
      <c r="J180" s="2"/>
      <c r="K180" s="2"/>
      <c r="L180" s="2"/>
      <c r="M180" s="2"/>
      <c r="N180" s="2"/>
      <c r="O180" s="2"/>
      <c r="P180" s="2"/>
      <c r="Q180" s="2"/>
      <c r="R180" s="2"/>
      <c r="S180" s="2"/>
      <c r="T180" s="2"/>
      <c r="U180" s="2"/>
      <c r="V180" s="2"/>
      <c r="W180" s="2"/>
      <c r="X180" s="2"/>
      <c r="Y180" s="2"/>
      <c r="Z180" s="2"/>
    </row>
    <row r="181" spans="1:26" ht="15.75" customHeight="1"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x14ac:dyDescent="0.25">
      <c r="A182" s="2"/>
      <c r="B182" s="2" t="s">
        <v>76</v>
      </c>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x14ac:dyDescent="0.25">
      <c r="A183" s="2"/>
      <c r="B183" s="1" t="s">
        <v>25</v>
      </c>
      <c r="C183" s="39" t="s">
        <v>55</v>
      </c>
      <c r="D183" s="41"/>
      <c r="E183" s="1" t="s">
        <v>77</v>
      </c>
      <c r="F183" s="2"/>
      <c r="G183" s="3" t="s">
        <v>25</v>
      </c>
      <c r="H183" s="3" t="s">
        <v>78</v>
      </c>
      <c r="I183" s="3" t="s">
        <v>79</v>
      </c>
      <c r="J183" s="3" t="s">
        <v>80</v>
      </c>
      <c r="K183" s="3" t="s">
        <v>81</v>
      </c>
      <c r="L183" s="3" t="s">
        <v>82</v>
      </c>
      <c r="M183" s="3" t="s">
        <v>83</v>
      </c>
      <c r="N183" s="2"/>
      <c r="O183" s="2"/>
      <c r="P183" s="2"/>
      <c r="Q183" s="2"/>
      <c r="R183" s="2"/>
      <c r="S183" s="2"/>
      <c r="T183" s="2"/>
      <c r="U183" s="2"/>
      <c r="V183" s="2"/>
      <c r="W183" s="2"/>
      <c r="X183" s="2"/>
      <c r="Y183" s="2"/>
      <c r="Z183" s="2"/>
    </row>
    <row r="184" spans="1:26" ht="15.75" customHeight="1" x14ac:dyDescent="0.25">
      <c r="A184" s="2"/>
      <c r="B184" s="4">
        <v>1</v>
      </c>
      <c r="C184" s="4" t="s">
        <v>85</v>
      </c>
      <c r="D184" s="4" t="s">
        <v>86</v>
      </c>
      <c r="E184" s="1">
        <v>8</v>
      </c>
      <c r="F184" s="2"/>
      <c r="G184" s="3">
        <v>1</v>
      </c>
      <c r="H184" s="3" t="s">
        <v>87</v>
      </c>
      <c r="I184" s="3">
        <f>F172</f>
        <v>4.0179999999999998</v>
      </c>
      <c r="J184" s="8" t="s">
        <v>75</v>
      </c>
      <c r="K184" s="3">
        <f>I184*1.41</f>
        <v>5.665379999999999</v>
      </c>
      <c r="L184" s="3">
        <v>70</v>
      </c>
      <c r="M184" s="3">
        <f>K184+1.7</f>
        <v>7.3653799999999991</v>
      </c>
      <c r="N184" s="2"/>
      <c r="O184" s="2"/>
      <c r="P184" s="2"/>
      <c r="Q184" s="2"/>
      <c r="R184" s="2"/>
      <c r="S184" s="2"/>
      <c r="T184" s="2"/>
      <c r="U184" s="2"/>
      <c r="V184" s="2"/>
      <c r="W184" s="2"/>
      <c r="X184" s="2"/>
      <c r="Y184" s="2"/>
      <c r="Z184" s="2"/>
    </row>
    <row r="185" spans="1:26" ht="15.75" customHeight="1" x14ac:dyDescent="0.25">
      <c r="A185" s="2"/>
      <c r="B185" s="4">
        <v>2</v>
      </c>
      <c r="C185" s="4" t="s">
        <v>88</v>
      </c>
      <c r="D185" s="4" t="s">
        <v>89</v>
      </c>
      <c r="E185" s="1">
        <v>1</v>
      </c>
      <c r="F185" s="2"/>
      <c r="G185" s="2" t="s">
        <v>90</v>
      </c>
      <c r="H185" s="2"/>
      <c r="I185" s="2"/>
      <c r="J185" s="2"/>
      <c r="K185" s="2"/>
      <c r="L185" s="2"/>
      <c r="M185" s="2"/>
      <c r="N185" s="2"/>
      <c r="O185" s="2"/>
      <c r="P185" s="2"/>
      <c r="Q185" s="2"/>
      <c r="R185" s="2"/>
      <c r="S185" s="2"/>
      <c r="T185" s="2"/>
      <c r="U185" s="2"/>
      <c r="V185" s="2"/>
      <c r="W185" s="2"/>
      <c r="X185" s="2"/>
      <c r="Y185" s="2"/>
      <c r="Z185" s="2"/>
    </row>
    <row r="186" spans="1:26" ht="15.75" customHeight="1" x14ac:dyDescent="0.25">
      <c r="A186" s="2"/>
      <c r="B186" s="4">
        <v>3</v>
      </c>
      <c r="C186" s="4" t="s">
        <v>92</v>
      </c>
      <c r="D186" s="4" t="s">
        <v>93</v>
      </c>
      <c r="E186" s="1">
        <v>3</v>
      </c>
      <c r="F186" s="2"/>
      <c r="G186" s="2"/>
      <c r="H186" s="2"/>
      <c r="I186" s="2"/>
      <c r="J186" s="2"/>
      <c r="K186" s="2"/>
      <c r="L186" s="2"/>
      <c r="M186" s="2"/>
      <c r="N186" s="2"/>
      <c r="O186" s="2"/>
      <c r="P186" s="2"/>
      <c r="Q186" s="2"/>
      <c r="R186" s="2"/>
      <c r="S186" s="2"/>
      <c r="T186" s="2"/>
      <c r="U186" s="2"/>
      <c r="V186" s="2"/>
      <c r="W186" s="2"/>
      <c r="X186" s="2"/>
      <c r="Y186" s="2"/>
      <c r="Z186" s="2"/>
    </row>
    <row r="187" spans="1:26" ht="15.75" customHeight="1" x14ac:dyDescent="0.25">
      <c r="A187" s="2"/>
      <c r="B187" s="4">
        <v>4</v>
      </c>
      <c r="C187" s="4" t="s">
        <v>94</v>
      </c>
      <c r="D187" s="4" t="s">
        <v>95</v>
      </c>
      <c r="E187" s="1">
        <v>15</v>
      </c>
      <c r="F187" s="2"/>
      <c r="G187" s="2"/>
      <c r="H187" s="2"/>
      <c r="I187" s="2"/>
      <c r="J187" s="2"/>
      <c r="K187" s="2"/>
      <c r="L187" s="2"/>
      <c r="M187" s="2"/>
      <c r="N187" s="2"/>
      <c r="O187" s="2"/>
      <c r="P187" s="2"/>
      <c r="Q187" s="2"/>
      <c r="R187" s="2"/>
      <c r="S187" s="2"/>
      <c r="T187" s="2"/>
      <c r="U187" s="2"/>
      <c r="V187" s="2"/>
      <c r="W187" s="2"/>
      <c r="X187" s="2"/>
      <c r="Y187" s="2"/>
      <c r="Z187" s="2"/>
    </row>
    <row r="188" spans="1:26" ht="15.75" customHeight="1" x14ac:dyDescent="0.25">
      <c r="A188" s="2"/>
      <c r="B188" s="4">
        <v>5</v>
      </c>
      <c r="C188" s="4" t="s">
        <v>96</v>
      </c>
      <c r="D188" s="4" t="s">
        <v>97</v>
      </c>
      <c r="E188" s="1">
        <v>20</v>
      </c>
      <c r="F188" s="2"/>
      <c r="G188" s="2"/>
      <c r="H188" s="2"/>
      <c r="I188" s="2"/>
      <c r="J188" s="2"/>
      <c r="K188" s="2"/>
      <c r="L188" s="2"/>
      <c r="M188" s="2"/>
      <c r="N188" s="2"/>
      <c r="O188" s="2"/>
      <c r="P188" s="2"/>
      <c r="Q188" s="2"/>
      <c r="R188" s="2"/>
      <c r="S188" s="2"/>
      <c r="T188" s="2"/>
      <c r="U188" s="2"/>
      <c r="V188" s="2"/>
      <c r="W188" s="2"/>
      <c r="X188" s="2"/>
      <c r="Y188" s="2"/>
      <c r="Z188" s="2"/>
    </row>
    <row r="189" spans="1:26" ht="15.75" customHeight="1" x14ac:dyDescent="0.25">
      <c r="A189" s="2"/>
      <c r="B189" s="4">
        <v>6</v>
      </c>
      <c r="C189" s="4" t="s">
        <v>98</v>
      </c>
      <c r="D189" s="4" t="s">
        <v>99</v>
      </c>
      <c r="E189" s="1">
        <v>20</v>
      </c>
      <c r="F189" s="2"/>
      <c r="G189" s="2"/>
      <c r="H189" s="2"/>
      <c r="I189" s="2"/>
      <c r="J189" s="2"/>
      <c r="K189" s="2"/>
      <c r="L189" s="2"/>
      <c r="M189" s="2"/>
      <c r="N189" s="2"/>
      <c r="O189" s="2"/>
      <c r="P189" s="2"/>
      <c r="Q189" s="2"/>
      <c r="R189" s="2"/>
      <c r="S189" s="2"/>
      <c r="T189" s="2"/>
      <c r="U189" s="2"/>
      <c r="V189" s="2"/>
      <c r="W189" s="2"/>
      <c r="X189" s="2"/>
      <c r="Y189" s="2"/>
      <c r="Z189" s="2"/>
    </row>
    <row r="190" spans="1:26" ht="15.75" customHeight="1" x14ac:dyDescent="0.25">
      <c r="A190" s="2"/>
      <c r="B190" s="4">
        <v>7</v>
      </c>
      <c r="C190" s="4" t="s">
        <v>100</v>
      </c>
      <c r="D190" s="4" t="s">
        <v>101</v>
      </c>
      <c r="E190" s="1">
        <v>3</v>
      </c>
      <c r="F190" s="2"/>
      <c r="G190" s="2"/>
      <c r="H190" s="2"/>
      <c r="I190" s="2"/>
      <c r="J190" s="2"/>
      <c r="K190" s="2"/>
      <c r="L190" s="2"/>
      <c r="M190" s="2"/>
      <c r="N190" s="2"/>
      <c r="O190" s="2"/>
      <c r="P190" s="2"/>
      <c r="Q190" s="2"/>
      <c r="R190" s="2"/>
      <c r="S190" s="2"/>
      <c r="T190" s="2"/>
      <c r="U190" s="2"/>
      <c r="V190" s="2"/>
      <c r="W190" s="2"/>
      <c r="X190" s="2"/>
      <c r="Y190" s="2"/>
      <c r="Z190" s="2"/>
    </row>
    <row r="191" spans="1:26" ht="15.75" customHeight="1" x14ac:dyDescent="0.25">
      <c r="A191" s="2"/>
      <c r="B191" s="39" t="s">
        <v>74</v>
      </c>
      <c r="C191" s="40"/>
      <c r="D191" s="41"/>
      <c r="E191" s="1">
        <f>SUM(E184:E190)</f>
        <v>70</v>
      </c>
      <c r="F191" s="2"/>
      <c r="G191" s="2"/>
      <c r="H191" s="2"/>
      <c r="I191" s="2"/>
      <c r="J191" s="2"/>
      <c r="K191" s="2"/>
      <c r="L191" s="2"/>
      <c r="M191" s="2"/>
      <c r="N191" s="2"/>
      <c r="O191" s="2"/>
      <c r="P191" s="2"/>
      <c r="Q191" s="2"/>
      <c r="R191" s="2"/>
      <c r="S191" s="2"/>
      <c r="T191" s="2"/>
      <c r="U191" s="2"/>
      <c r="V191" s="2"/>
      <c r="W191" s="2"/>
      <c r="X191" s="2"/>
      <c r="Y191" s="2"/>
      <c r="Z191" s="2"/>
    </row>
    <row r="192" spans="1:26" ht="15.75" customHeight="1"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x14ac:dyDescent="0.25">
      <c r="A194" s="2"/>
      <c r="B194" s="2" t="s">
        <v>33</v>
      </c>
      <c r="C194" s="2" t="s">
        <v>141</v>
      </c>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x14ac:dyDescent="0.25">
      <c r="A195" s="2"/>
      <c r="B195" s="34" t="s">
        <v>39</v>
      </c>
      <c r="C195" s="34" t="s">
        <v>40</v>
      </c>
      <c r="D195" s="2"/>
      <c r="E195" s="1" t="s">
        <v>25</v>
      </c>
      <c r="F195" s="1" t="s">
        <v>46</v>
      </c>
      <c r="G195" s="1" t="s">
        <v>47</v>
      </c>
      <c r="H195" s="1" t="s">
        <v>48</v>
      </c>
      <c r="I195" s="2">
        <f>F207+2*H207</f>
        <v>2.2309401076758502E-2</v>
      </c>
      <c r="J195" s="2">
        <f>F207-2*H207</f>
        <v>1.7690598923241492E-2</v>
      </c>
      <c r="K195" s="2"/>
      <c r="L195" s="2"/>
      <c r="M195" s="2"/>
      <c r="N195" s="2"/>
      <c r="O195" s="2"/>
      <c r="P195" s="2"/>
      <c r="Q195" s="2"/>
      <c r="R195" s="2"/>
      <c r="S195" s="2"/>
      <c r="T195" s="2"/>
      <c r="U195" s="2"/>
      <c r="V195" s="2"/>
      <c r="W195" s="2"/>
      <c r="X195" s="2"/>
      <c r="Y195" s="2"/>
      <c r="Z195" s="2"/>
    </row>
    <row r="196" spans="1:26" ht="15.75" customHeight="1" x14ac:dyDescent="0.25">
      <c r="A196" s="2"/>
      <c r="B196" s="35"/>
      <c r="C196" s="36"/>
      <c r="D196" s="2"/>
      <c r="E196" s="1">
        <v>1</v>
      </c>
      <c r="F196" s="1">
        <v>2.1000000000000001E-2</v>
      </c>
      <c r="G196" s="1">
        <f t="shared" ref="G196:G205" si="18">F196^2</f>
        <v>4.4100000000000004E-4</v>
      </c>
      <c r="H196" s="34"/>
      <c r="I196" s="2">
        <v>2.23E-2</v>
      </c>
      <c r="J196" s="2">
        <v>1.7690999999999998E-2</v>
      </c>
      <c r="K196" s="2"/>
      <c r="L196" s="2"/>
      <c r="M196" s="2"/>
      <c r="N196" s="2"/>
      <c r="O196" s="2"/>
      <c r="P196" s="2"/>
      <c r="Q196" s="2"/>
      <c r="R196" s="2"/>
      <c r="S196" s="2"/>
      <c r="T196" s="2"/>
      <c r="U196" s="2"/>
      <c r="V196" s="2"/>
      <c r="W196" s="2"/>
      <c r="X196" s="2"/>
      <c r="Y196" s="2"/>
      <c r="Z196" s="2"/>
    </row>
    <row r="197" spans="1:26" ht="15.75" customHeight="1" x14ac:dyDescent="0.25">
      <c r="A197" s="2"/>
      <c r="B197" s="36"/>
      <c r="C197" s="1" t="s">
        <v>33</v>
      </c>
      <c r="D197" s="2"/>
      <c r="E197" s="1">
        <v>2</v>
      </c>
      <c r="F197" s="1">
        <v>0.02</v>
      </c>
      <c r="G197" s="1">
        <f t="shared" si="18"/>
        <v>4.0000000000000002E-4</v>
      </c>
      <c r="H197" s="35"/>
      <c r="I197" s="2">
        <v>2.23E-2</v>
      </c>
      <c r="J197" s="2">
        <v>1.7690999999999998E-2</v>
      </c>
      <c r="K197" s="2"/>
      <c r="L197" s="2"/>
      <c r="M197" s="2"/>
      <c r="N197" s="2"/>
      <c r="O197" s="2"/>
      <c r="P197" s="2"/>
      <c r="Q197" s="2"/>
      <c r="R197" s="2"/>
      <c r="S197" s="2"/>
      <c r="T197" s="2"/>
      <c r="U197" s="2"/>
      <c r="V197" s="2"/>
      <c r="W197" s="2"/>
      <c r="X197" s="2"/>
      <c r="Y197" s="2"/>
      <c r="Z197" s="2"/>
    </row>
    <row r="198" spans="1:26" ht="15.75" customHeight="1" x14ac:dyDescent="0.25">
      <c r="A198" s="2"/>
      <c r="B198" s="1">
        <v>1</v>
      </c>
      <c r="C198" s="1">
        <v>0.02</v>
      </c>
      <c r="D198" s="2"/>
      <c r="E198" s="1">
        <v>3</v>
      </c>
      <c r="F198" s="1">
        <v>2.1000000000000001E-2</v>
      </c>
      <c r="G198" s="1">
        <f t="shared" si="18"/>
        <v>4.4100000000000004E-4</v>
      </c>
      <c r="H198" s="35"/>
      <c r="I198" s="2">
        <v>2.23E-2</v>
      </c>
      <c r="J198" s="2">
        <v>1.7690999999999998E-2</v>
      </c>
      <c r="K198" s="2"/>
      <c r="L198" s="2"/>
      <c r="M198" s="2"/>
      <c r="N198" s="2"/>
      <c r="O198" s="2"/>
      <c r="P198" s="2"/>
      <c r="Q198" s="2"/>
      <c r="R198" s="2"/>
      <c r="S198" s="2"/>
      <c r="T198" s="2"/>
      <c r="U198" s="2"/>
      <c r="V198" s="2"/>
      <c r="W198" s="2"/>
      <c r="X198" s="2"/>
      <c r="Y198" s="2"/>
      <c r="Z198" s="2"/>
    </row>
    <row r="199" spans="1:26" ht="15.75" customHeight="1" x14ac:dyDescent="0.25">
      <c r="A199" s="2"/>
      <c r="B199" s="1">
        <v>2</v>
      </c>
      <c r="C199" s="1">
        <v>0.02</v>
      </c>
      <c r="D199" s="2"/>
      <c r="E199" s="1">
        <v>4</v>
      </c>
      <c r="F199" s="1">
        <v>1.7999999999999999E-2</v>
      </c>
      <c r="G199" s="1">
        <f t="shared" si="18"/>
        <v>3.2399999999999996E-4</v>
      </c>
      <c r="H199" s="35"/>
      <c r="I199" s="2">
        <v>2.23E-2</v>
      </c>
      <c r="J199" s="2">
        <v>1.7690999999999998E-2</v>
      </c>
      <c r="K199" s="2"/>
      <c r="L199" s="2"/>
      <c r="M199" s="2"/>
      <c r="N199" s="2"/>
      <c r="O199" s="2"/>
      <c r="P199" s="2"/>
      <c r="Q199" s="2"/>
      <c r="R199" s="2"/>
      <c r="S199" s="2"/>
      <c r="T199" s="2"/>
      <c r="U199" s="2"/>
      <c r="V199" s="2"/>
      <c r="W199" s="2"/>
      <c r="X199" s="2"/>
      <c r="Y199" s="2"/>
      <c r="Z199" s="2"/>
    </row>
    <row r="200" spans="1:26" ht="15.75" customHeight="1" x14ac:dyDescent="0.25">
      <c r="A200" s="2"/>
      <c r="B200" s="1">
        <v>3</v>
      </c>
      <c r="C200" s="1">
        <v>0.02</v>
      </c>
      <c r="D200" s="2"/>
      <c r="E200" s="1">
        <v>5</v>
      </c>
      <c r="F200" s="1">
        <v>0.02</v>
      </c>
      <c r="G200" s="1">
        <f t="shared" si="18"/>
        <v>4.0000000000000002E-4</v>
      </c>
      <c r="H200" s="35"/>
      <c r="I200" s="2">
        <v>2.23E-2</v>
      </c>
      <c r="J200" s="2">
        <v>1.7690999999999998E-2</v>
      </c>
      <c r="K200" s="2"/>
      <c r="L200" s="2"/>
      <c r="M200" s="2"/>
      <c r="N200" s="2"/>
      <c r="O200" s="2"/>
      <c r="P200" s="2"/>
      <c r="Q200" s="2"/>
      <c r="R200" s="2"/>
      <c r="S200" s="2"/>
      <c r="T200" s="2"/>
      <c r="U200" s="2"/>
      <c r="V200" s="2"/>
      <c r="W200" s="2"/>
      <c r="X200" s="2"/>
      <c r="Y200" s="2"/>
      <c r="Z200" s="2"/>
    </row>
    <row r="201" spans="1:26" ht="15.75" customHeight="1" x14ac:dyDescent="0.25">
      <c r="A201" s="2"/>
      <c r="B201" s="1">
        <v>4</v>
      </c>
      <c r="C201" s="1">
        <v>0.02</v>
      </c>
      <c r="D201" s="2"/>
      <c r="E201" s="1">
        <v>6</v>
      </c>
      <c r="F201" s="1">
        <v>2.1000000000000001E-2</v>
      </c>
      <c r="G201" s="1">
        <f t="shared" si="18"/>
        <v>4.4100000000000004E-4</v>
      </c>
      <c r="H201" s="35"/>
      <c r="I201" s="2">
        <v>2.23E-2</v>
      </c>
      <c r="J201" s="2">
        <v>1.7690999999999998E-2</v>
      </c>
      <c r="K201" s="2"/>
      <c r="L201" s="2"/>
      <c r="M201" s="2"/>
      <c r="N201" s="2"/>
      <c r="O201" s="2"/>
      <c r="P201" s="2"/>
      <c r="Q201" s="2"/>
      <c r="R201" s="2"/>
      <c r="S201" s="2"/>
      <c r="T201" s="2"/>
      <c r="U201" s="2"/>
      <c r="V201" s="2"/>
      <c r="W201" s="2"/>
      <c r="X201" s="2"/>
      <c r="Y201" s="2"/>
      <c r="Z201" s="2"/>
    </row>
    <row r="202" spans="1:26" ht="15.75" customHeight="1" x14ac:dyDescent="0.25">
      <c r="A202" s="2"/>
      <c r="B202" s="1">
        <v>5</v>
      </c>
      <c r="C202" s="1">
        <v>0.01</v>
      </c>
      <c r="D202" s="2"/>
      <c r="E202" s="1">
        <v>7</v>
      </c>
      <c r="F202" s="1">
        <v>1.7999999999999999E-2</v>
      </c>
      <c r="G202" s="1">
        <f t="shared" si="18"/>
        <v>3.2399999999999996E-4</v>
      </c>
      <c r="H202" s="35"/>
      <c r="I202" s="2">
        <v>2.23E-2</v>
      </c>
      <c r="J202" s="2">
        <v>1.7690999999999998E-2</v>
      </c>
      <c r="K202" s="2"/>
      <c r="L202" s="2"/>
      <c r="M202" s="2"/>
      <c r="N202" s="2"/>
      <c r="O202" s="2"/>
      <c r="P202" s="2"/>
      <c r="Q202" s="2"/>
      <c r="R202" s="2"/>
      <c r="S202" s="2"/>
      <c r="T202" s="2"/>
      <c r="U202" s="2"/>
      <c r="V202" s="2"/>
      <c r="W202" s="2"/>
      <c r="X202" s="2"/>
      <c r="Y202" s="2"/>
      <c r="Z202" s="2"/>
    </row>
    <row r="203" spans="1:26" ht="15.75" customHeight="1" x14ac:dyDescent="0.25">
      <c r="A203" s="2"/>
      <c r="B203" s="1">
        <v>6</v>
      </c>
      <c r="C203" s="1">
        <v>0.02</v>
      </c>
      <c r="D203" s="2"/>
      <c r="E203" s="1">
        <v>8</v>
      </c>
      <c r="F203" s="1">
        <v>0.02</v>
      </c>
      <c r="G203" s="1">
        <f t="shared" si="18"/>
        <v>4.0000000000000002E-4</v>
      </c>
      <c r="H203" s="35"/>
      <c r="I203" s="2">
        <v>2.23E-2</v>
      </c>
      <c r="J203" s="2">
        <v>1.7690999999999998E-2</v>
      </c>
      <c r="K203" s="2"/>
      <c r="L203" s="2"/>
      <c r="M203" s="2"/>
      <c r="N203" s="2"/>
      <c r="O203" s="2"/>
      <c r="P203" s="2"/>
      <c r="Q203" s="2"/>
      <c r="R203" s="2"/>
      <c r="S203" s="2"/>
      <c r="T203" s="2"/>
      <c r="U203" s="2"/>
      <c r="V203" s="2"/>
      <c r="W203" s="2"/>
      <c r="X203" s="2"/>
      <c r="Y203" s="2"/>
      <c r="Z203" s="2"/>
    </row>
    <row r="204" spans="1:26" ht="15.75" customHeight="1" x14ac:dyDescent="0.25">
      <c r="A204" s="2"/>
      <c r="B204" s="1">
        <v>7</v>
      </c>
      <c r="C204" s="1">
        <v>0.02</v>
      </c>
      <c r="D204" s="2"/>
      <c r="E204" s="1">
        <v>9</v>
      </c>
      <c r="F204" s="1">
        <v>0.02</v>
      </c>
      <c r="G204" s="1">
        <f t="shared" si="18"/>
        <v>4.0000000000000002E-4</v>
      </c>
      <c r="H204" s="35"/>
      <c r="I204" s="2">
        <v>2.23E-2</v>
      </c>
      <c r="J204" s="2">
        <v>1.7690999999999998E-2</v>
      </c>
      <c r="K204" s="2"/>
      <c r="L204" s="2"/>
      <c r="M204" s="2"/>
      <c r="N204" s="2"/>
      <c r="O204" s="2"/>
      <c r="P204" s="2"/>
      <c r="Q204" s="2"/>
      <c r="R204" s="2"/>
      <c r="S204" s="2"/>
      <c r="T204" s="2"/>
      <c r="U204" s="2"/>
      <c r="V204" s="2"/>
      <c r="W204" s="2"/>
      <c r="X204" s="2"/>
      <c r="Y204" s="2"/>
      <c r="Z204" s="2"/>
    </row>
    <row r="205" spans="1:26" ht="15.75" customHeight="1" x14ac:dyDescent="0.25">
      <c r="A205" s="2"/>
      <c r="B205" s="1">
        <v>8</v>
      </c>
      <c r="C205" s="1">
        <v>0.03</v>
      </c>
      <c r="D205" s="2"/>
      <c r="E205" s="1">
        <v>10</v>
      </c>
      <c r="F205" s="1">
        <v>2.1000000000000001E-2</v>
      </c>
      <c r="G205" s="1">
        <f t="shared" si="18"/>
        <v>4.4100000000000004E-4</v>
      </c>
      <c r="H205" s="36"/>
      <c r="I205" s="2">
        <v>2.23E-2</v>
      </c>
      <c r="J205" s="2">
        <v>1.7690999999999998E-2</v>
      </c>
      <c r="K205" s="2"/>
      <c r="L205" s="2"/>
      <c r="M205" s="2"/>
      <c r="N205" s="2"/>
      <c r="O205" s="2"/>
      <c r="P205" s="2"/>
      <c r="Q205" s="2"/>
      <c r="R205" s="2"/>
      <c r="S205" s="2"/>
      <c r="T205" s="2"/>
      <c r="U205" s="2"/>
      <c r="V205" s="2"/>
      <c r="W205" s="2"/>
      <c r="X205" s="2"/>
      <c r="Y205" s="2"/>
      <c r="Z205" s="2"/>
    </row>
    <row r="206" spans="1:26" ht="15.75" customHeight="1" x14ac:dyDescent="0.25">
      <c r="A206" s="2"/>
      <c r="B206" s="1">
        <v>9</v>
      </c>
      <c r="C206" s="1">
        <v>0.02</v>
      </c>
      <c r="D206" s="2"/>
      <c r="E206" s="1" t="s">
        <v>50</v>
      </c>
      <c r="F206" s="1">
        <f t="shared" ref="F206:G206" si="19">SUM(F196:F205)</f>
        <v>0.19999999999999998</v>
      </c>
      <c r="G206" s="1">
        <f t="shared" si="19"/>
        <v>4.0120000000000008E-3</v>
      </c>
      <c r="H206" s="1">
        <f>F206^2</f>
        <v>3.9999999999999994E-2</v>
      </c>
      <c r="I206" s="2" t="s">
        <v>134</v>
      </c>
      <c r="J206" s="2" t="s">
        <v>135</v>
      </c>
      <c r="K206" s="2"/>
      <c r="L206" s="2"/>
      <c r="M206" s="2"/>
      <c r="N206" s="2"/>
      <c r="O206" s="2"/>
      <c r="P206" s="2"/>
      <c r="Q206" s="2"/>
      <c r="R206" s="2"/>
      <c r="S206" s="2"/>
      <c r="T206" s="2"/>
      <c r="U206" s="2"/>
      <c r="V206" s="2"/>
      <c r="W206" s="2"/>
      <c r="X206" s="2"/>
      <c r="Y206" s="2"/>
      <c r="Z206" s="2"/>
    </row>
    <row r="207" spans="1:26" ht="15.75" customHeight="1" x14ac:dyDescent="0.25">
      <c r="A207" s="2"/>
      <c r="B207" s="1">
        <v>10</v>
      </c>
      <c r="C207" s="1">
        <v>0.02</v>
      </c>
      <c r="D207" s="2"/>
      <c r="E207" s="2" t="s">
        <v>136</v>
      </c>
      <c r="F207" s="2">
        <f>F206/10</f>
        <v>1.9999999999999997E-2</v>
      </c>
      <c r="G207" s="2" t="s">
        <v>137</v>
      </c>
      <c r="H207" s="2">
        <f>STDEV(F196:F205)</f>
        <v>1.1547005383792527E-3</v>
      </c>
      <c r="I207" s="2" t="s">
        <v>138</v>
      </c>
      <c r="J207" s="2">
        <f>40*SQRT(10*G206-H206)/F206</f>
        <v>2.19089023002081</v>
      </c>
      <c r="K207" s="2"/>
      <c r="L207" s="2"/>
      <c r="M207" s="2"/>
      <c r="N207" s="2"/>
      <c r="O207" s="2"/>
      <c r="P207" s="2"/>
      <c r="Q207" s="2"/>
      <c r="R207" s="2"/>
      <c r="S207" s="2"/>
      <c r="T207" s="2"/>
      <c r="U207" s="2"/>
      <c r="V207" s="2"/>
      <c r="W207" s="2"/>
      <c r="X207" s="2"/>
      <c r="Y207" s="2"/>
      <c r="Z207" s="2"/>
    </row>
    <row r="208" spans="1:26" ht="15.75" customHeight="1"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x14ac:dyDescent="0.25">
      <c r="A209" s="2"/>
      <c r="B209" s="2" t="s">
        <v>52</v>
      </c>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x14ac:dyDescent="0.25">
      <c r="A210" s="2"/>
      <c r="B210" s="1" t="s">
        <v>25</v>
      </c>
      <c r="C210" s="1" t="s">
        <v>55</v>
      </c>
      <c r="D210" s="1" t="s">
        <v>56</v>
      </c>
      <c r="E210" s="1" t="s">
        <v>57</v>
      </c>
      <c r="F210" s="1" t="s">
        <v>58</v>
      </c>
      <c r="G210" s="2"/>
      <c r="H210" s="2" t="s">
        <v>51</v>
      </c>
      <c r="I210" s="2" t="s">
        <v>139</v>
      </c>
      <c r="J210" s="2" t="s">
        <v>140</v>
      </c>
      <c r="K210" s="2"/>
      <c r="L210" s="2"/>
      <c r="M210" s="2"/>
      <c r="N210" s="2"/>
      <c r="O210" s="2"/>
      <c r="P210" s="2"/>
      <c r="Q210" s="2"/>
      <c r="R210" s="2"/>
      <c r="S210" s="2"/>
      <c r="T210" s="2"/>
      <c r="U210" s="2"/>
      <c r="V210" s="2"/>
      <c r="W210" s="2"/>
      <c r="X210" s="2"/>
      <c r="Y210" s="2"/>
      <c r="Z210" s="2"/>
    </row>
    <row r="211" spans="1:26" ht="15.75" customHeight="1" x14ac:dyDescent="0.25">
      <c r="A211" s="2"/>
      <c r="B211" s="4">
        <v>1</v>
      </c>
      <c r="C211" s="3" t="s">
        <v>59</v>
      </c>
      <c r="D211" s="3" t="s">
        <v>60</v>
      </c>
      <c r="E211" s="1" t="s">
        <v>61</v>
      </c>
      <c r="F211" s="7" t="s">
        <v>62</v>
      </c>
      <c r="G211" s="2"/>
      <c r="H211" s="2">
        <f>F207</f>
        <v>1.9999999999999997E-2</v>
      </c>
      <c r="I211" s="2">
        <f>H211*1.41</f>
        <v>2.8199999999999992E-2</v>
      </c>
      <c r="J211" s="2">
        <f>I211+1.7</f>
        <v>1.7282</v>
      </c>
      <c r="K211" s="2"/>
      <c r="L211" s="2"/>
      <c r="M211" s="2"/>
      <c r="N211" s="2"/>
      <c r="O211" s="2"/>
      <c r="P211" s="2"/>
      <c r="Q211" s="2"/>
      <c r="R211" s="2"/>
      <c r="S211" s="2"/>
      <c r="T211" s="2"/>
      <c r="U211" s="2"/>
      <c r="V211" s="2"/>
      <c r="W211" s="2"/>
      <c r="X211" s="2"/>
      <c r="Y211" s="2"/>
      <c r="Z211" s="2"/>
    </row>
    <row r="212" spans="1:26" ht="15.75" customHeight="1" x14ac:dyDescent="0.25">
      <c r="A212" s="2"/>
      <c r="B212" s="4">
        <v>2</v>
      </c>
      <c r="C212" s="3" t="s">
        <v>63</v>
      </c>
      <c r="D212" s="3" t="s">
        <v>64</v>
      </c>
      <c r="E212" s="1" t="s">
        <v>65</v>
      </c>
      <c r="F212" s="7" t="s">
        <v>66</v>
      </c>
      <c r="G212" s="2"/>
      <c r="H212" s="2"/>
      <c r="I212" s="2"/>
      <c r="J212" s="2"/>
      <c r="K212" s="2"/>
      <c r="L212" s="2"/>
      <c r="M212" s="2"/>
      <c r="N212" s="2"/>
      <c r="O212" s="2"/>
      <c r="P212" s="2"/>
      <c r="Q212" s="2"/>
      <c r="R212" s="2"/>
      <c r="S212" s="2"/>
      <c r="T212" s="2"/>
      <c r="U212" s="2"/>
      <c r="V212" s="2"/>
      <c r="W212" s="2"/>
      <c r="X212" s="2"/>
      <c r="Y212" s="2"/>
      <c r="Z212" s="2"/>
    </row>
    <row r="213" spans="1:26" ht="15.75" customHeight="1" x14ac:dyDescent="0.25">
      <c r="A213" s="2"/>
      <c r="B213" s="4">
        <v>3</v>
      </c>
      <c r="C213" s="3" t="s">
        <v>67</v>
      </c>
      <c r="D213" s="3" t="s">
        <v>68</v>
      </c>
      <c r="E213" s="1" t="s">
        <v>69</v>
      </c>
      <c r="F213" s="7" t="s">
        <v>70</v>
      </c>
      <c r="G213" s="2"/>
      <c r="H213" s="2"/>
      <c r="I213" s="2"/>
      <c r="J213" s="2"/>
      <c r="K213" s="2"/>
      <c r="L213" s="2"/>
      <c r="M213" s="2"/>
      <c r="N213" s="2"/>
      <c r="O213" s="2"/>
      <c r="P213" s="2"/>
      <c r="Q213" s="2"/>
      <c r="R213" s="2"/>
      <c r="S213" s="2"/>
      <c r="T213" s="2"/>
      <c r="U213" s="2"/>
      <c r="V213" s="2"/>
      <c r="W213" s="2"/>
      <c r="X213" s="2"/>
      <c r="Y213" s="2"/>
      <c r="Z213" s="2"/>
    </row>
    <row r="214" spans="1:26" ht="15.75" customHeight="1" x14ac:dyDescent="0.25">
      <c r="A214" s="2"/>
      <c r="B214" s="4">
        <v>4</v>
      </c>
      <c r="C214" s="3" t="s">
        <v>71</v>
      </c>
      <c r="D214" s="3" t="s">
        <v>64</v>
      </c>
      <c r="E214" s="1" t="s">
        <v>72</v>
      </c>
      <c r="F214" s="7" t="s">
        <v>73</v>
      </c>
      <c r="G214" s="2"/>
      <c r="H214" s="2"/>
      <c r="I214" s="2"/>
      <c r="J214" s="2"/>
      <c r="K214" s="2"/>
      <c r="L214" s="2"/>
      <c r="M214" s="2"/>
      <c r="N214" s="2"/>
      <c r="O214" s="2"/>
      <c r="P214" s="2"/>
      <c r="Q214" s="2"/>
      <c r="R214" s="2"/>
      <c r="S214" s="2"/>
      <c r="T214" s="2"/>
      <c r="U214" s="2"/>
      <c r="V214" s="2"/>
      <c r="W214" s="2"/>
      <c r="X214" s="2"/>
      <c r="Y214" s="2"/>
      <c r="Z214" s="2"/>
    </row>
    <row r="215" spans="1:26" ht="15.75" customHeight="1" x14ac:dyDescent="0.25">
      <c r="A215" s="2"/>
      <c r="B215" s="39" t="s">
        <v>74</v>
      </c>
      <c r="C215" s="40"/>
      <c r="D215" s="40"/>
      <c r="E215" s="41"/>
      <c r="F215" s="7" t="s">
        <v>75</v>
      </c>
      <c r="G215" s="2"/>
      <c r="H215" s="2"/>
      <c r="I215" s="2"/>
      <c r="J215" s="2"/>
      <c r="K215" s="2"/>
      <c r="L215" s="2"/>
      <c r="M215" s="2"/>
      <c r="N215" s="2"/>
      <c r="O215" s="2"/>
      <c r="P215" s="2"/>
      <c r="Q215" s="2"/>
      <c r="R215" s="2"/>
      <c r="S215" s="2"/>
      <c r="T215" s="2"/>
      <c r="U215" s="2"/>
      <c r="V215" s="2"/>
      <c r="W215" s="2"/>
      <c r="X215" s="2"/>
      <c r="Y215" s="2"/>
      <c r="Z215" s="2"/>
    </row>
    <row r="216" spans="1:26" ht="15.75" customHeight="1"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x14ac:dyDescent="0.25">
      <c r="A217" s="2"/>
      <c r="B217" s="2" t="s">
        <v>76</v>
      </c>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x14ac:dyDescent="0.25">
      <c r="A218" s="2"/>
      <c r="B218" s="1" t="s">
        <v>25</v>
      </c>
      <c r="C218" s="39" t="s">
        <v>55</v>
      </c>
      <c r="D218" s="41"/>
      <c r="E218" s="1" t="s">
        <v>77</v>
      </c>
      <c r="F218" s="2"/>
      <c r="G218" s="3" t="s">
        <v>25</v>
      </c>
      <c r="H218" s="3" t="s">
        <v>78</v>
      </c>
      <c r="I218" s="3" t="s">
        <v>79</v>
      </c>
      <c r="J218" s="3" t="s">
        <v>80</v>
      </c>
      <c r="K218" s="3" t="s">
        <v>81</v>
      </c>
      <c r="L218" s="3" t="s">
        <v>82</v>
      </c>
      <c r="M218" s="3" t="s">
        <v>83</v>
      </c>
      <c r="N218" s="2"/>
      <c r="O218" s="2"/>
      <c r="P218" s="2"/>
      <c r="Q218" s="2"/>
      <c r="R218" s="2"/>
      <c r="S218" s="2"/>
      <c r="T218" s="2"/>
      <c r="U218" s="2"/>
      <c r="V218" s="2"/>
      <c r="W218" s="2"/>
      <c r="X218" s="2"/>
      <c r="Y218" s="2"/>
      <c r="Z218" s="2"/>
    </row>
    <row r="219" spans="1:26" ht="15.75" customHeight="1" x14ac:dyDescent="0.25">
      <c r="A219" s="2"/>
      <c r="B219" s="4">
        <v>1</v>
      </c>
      <c r="C219" s="4" t="s">
        <v>85</v>
      </c>
      <c r="D219" s="4" t="s">
        <v>86</v>
      </c>
      <c r="E219" s="1">
        <v>8</v>
      </c>
      <c r="F219" s="2"/>
      <c r="G219" s="3">
        <v>1</v>
      </c>
      <c r="H219" s="3" t="s">
        <v>87</v>
      </c>
      <c r="I219" s="3">
        <f>F207</f>
        <v>1.9999999999999997E-2</v>
      </c>
      <c r="J219" s="8" t="s">
        <v>75</v>
      </c>
      <c r="K219" s="3">
        <f>I219*1.41</f>
        <v>2.8199999999999992E-2</v>
      </c>
      <c r="L219" s="3">
        <v>70</v>
      </c>
      <c r="M219" s="3">
        <f>K219+1.7</f>
        <v>1.7282</v>
      </c>
      <c r="N219" s="2"/>
      <c r="O219" s="2"/>
      <c r="P219" s="2"/>
      <c r="Q219" s="2"/>
      <c r="R219" s="2"/>
      <c r="S219" s="2"/>
      <c r="T219" s="2"/>
      <c r="U219" s="2"/>
      <c r="V219" s="2"/>
      <c r="W219" s="2"/>
      <c r="X219" s="2"/>
      <c r="Y219" s="2"/>
      <c r="Z219" s="2"/>
    </row>
    <row r="220" spans="1:26" ht="15.75" customHeight="1" x14ac:dyDescent="0.25">
      <c r="A220" s="2"/>
      <c r="B220" s="4">
        <v>2</v>
      </c>
      <c r="C220" s="4" t="s">
        <v>88</v>
      </c>
      <c r="D220" s="4" t="s">
        <v>89</v>
      </c>
      <c r="E220" s="1">
        <v>1</v>
      </c>
      <c r="F220" s="2"/>
      <c r="G220" s="2" t="s">
        <v>90</v>
      </c>
      <c r="H220" s="2"/>
      <c r="I220" s="2"/>
      <c r="J220" s="2"/>
      <c r="K220" s="2"/>
      <c r="L220" s="2"/>
      <c r="M220" s="2"/>
      <c r="N220" s="2"/>
      <c r="O220" s="2"/>
      <c r="P220" s="2"/>
      <c r="Q220" s="2"/>
      <c r="R220" s="2"/>
      <c r="S220" s="2"/>
      <c r="T220" s="2"/>
      <c r="U220" s="2"/>
      <c r="V220" s="2"/>
      <c r="W220" s="2"/>
      <c r="X220" s="2"/>
      <c r="Y220" s="2"/>
      <c r="Z220" s="2"/>
    </row>
    <row r="221" spans="1:26" ht="15.75" customHeight="1" x14ac:dyDescent="0.25">
      <c r="A221" s="2"/>
      <c r="B221" s="4">
        <v>3</v>
      </c>
      <c r="C221" s="4" t="s">
        <v>92</v>
      </c>
      <c r="D221" s="4" t="s">
        <v>93</v>
      </c>
      <c r="E221" s="1">
        <v>3</v>
      </c>
      <c r="F221" s="2"/>
      <c r="G221" s="2"/>
      <c r="H221" s="2"/>
      <c r="I221" s="2"/>
      <c r="J221" s="2"/>
      <c r="K221" s="2"/>
      <c r="L221" s="2"/>
      <c r="M221" s="2"/>
      <c r="N221" s="2"/>
      <c r="O221" s="2"/>
      <c r="P221" s="2"/>
      <c r="Q221" s="2"/>
      <c r="R221" s="2"/>
      <c r="S221" s="2"/>
      <c r="T221" s="2"/>
      <c r="U221" s="2"/>
      <c r="V221" s="2"/>
      <c r="W221" s="2"/>
      <c r="X221" s="2"/>
      <c r="Y221" s="2"/>
      <c r="Z221" s="2"/>
    </row>
    <row r="222" spans="1:26" ht="15.75" customHeight="1" x14ac:dyDescent="0.25">
      <c r="A222" s="2"/>
      <c r="B222" s="4">
        <v>4</v>
      </c>
      <c r="C222" s="4" t="s">
        <v>94</v>
      </c>
      <c r="D222" s="4" t="s">
        <v>95</v>
      </c>
      <c r="E222" s="1">
        <v>15</v>
      </c>
      <c r="F222" s="2"/>
      <c r="G222" s="2"/>
      <c r="H222" s="2"/>
      <c r="I222" s="2"/>
      <c r="J222" s="2"/>
      <c r="K222" s="2"/>
      <c r="L222" s="2"/>
      <c r="M222" s="2"/>
      <c r="N222" s="2"/>
      <c r="O222" s="2"/>
      <c r="P222" s="2"/>
      <c r="Q222" s="2"/>
      <c r="R222" s="2"/>
      <c r="S222" s="2"/>
      <c r="T222" s="2"/>
      <c r="U222" s="2"/>
      <c r="V222" s="2"/>
      <c r="W222" s="2"/>
      <c r="X222" s="2"/>
      <c r="Y222" s="2"/>
      <c r="Z222" s="2"/>
    </row>
    <row r="223" spans="1:26" ht="15.75" customHeight="1" x14ac:dyDescent="0.25">
      <c r="A223" s="2"/>
      <c r="B223" s="4">
        <v>5</v>
      </c>
      <c r="C223" s="4" t="s">
        <v>96</v>
      </c>
      <c r="D223" s="4" t="s">
        <v>97</v>
      </c>
      <c r="E223" s="1">
        <v>20</v>
      </c>
      <c r="F223" s="2"/>
      <c r="G223" s="2"/>
      <c r="H223" s="2"/>
      <c r="I223" s="2"/>
      <c r="J223" s="2"/>
      <c r="K223" s="2"/>
      <c r="L223" s="2"/>
      <c r="M223" s="2"/>
      <c r="N223" s="2"/>
      <c r="O223" s="2"/>
      <c r="P223" s="2"/>
      <c r="Q223" s="2"/>
      <c r="R223" s="2"/>
      <c r="S223" s="2"/>
      <c r="T223" s="2"/>
      <c r="U223" s="2"/>
      <c r="V223" s="2"/>
      <c r="W223" s="2"/>
      <c r="X223" s="2"/>
      <c r="Y223" s="2"/>
      <c r="Z223" s="2"/>
    </row>
    <row r="224" spans="1:26" ht="15.75" customHeight="1" x14ac:dyDescent="0.25">
      <c r="A224" s="2"/>
      <c r="B224" s="4">
        <v>6</v>
      </c>
      <c r="C224" s="4" t="s">
        <v>98</v>
      </c>
      <c r="D224" s="4" t="s">
        <v>99</v>
      </c>
      <c r="E224" s="1">
        <v>20</v>
      </c>
      <c r="F224" s="2"/>
      <c r="G224" s="2"/>
      <c r="H224" s="2"/>
      <c r="I224" s="2"/>
      <c r="J224" s="2"/>
      <c r="K224" s="2"/>
      <c r="L224" s="2"/>
      <c r="M224" s="2"/>
      <c r="N224" s="2"/>
      <c r="O224" s="2"/>
      <c r="P224" s="2"/>
      <c r="Q224" s="2"/>
      <c r="R224" s="2"/>
      <c r="S224" s="2"/>
      <c r="T224" s="2"/>
      <c r="U224" s="2"/>
      <c r="V224" s="2"/>
      <c r="W224" s="2"/>
      <c r="X224" s="2"/>
      <c r="Y224" s="2"/>
      <c r="Z224" s="2"/>
    </row>
    <row r="225" spans="1:26" ht="15.75" customHeight="1" x14ac:dyDescent="0.25">
      <c r="A225" s="2"/>
      <c r="B225" s="4">
        <v>7</v>
      </c>
      <c r="C225" s="4" t="s">
        <v>100</v>
      </c>
      <c r="D225" s="4" t="s">
        <v>101</v>
      </c>
      <c r="E225" s="1">
        <v>3</v>
      </c>
      <c r="F225" s="2"/>
      <c r="G225" s="2"/>
      <c r="H225" s="2"/>
      <c r="I225" s="2"/>
      <c r="J225" s="2"/>
      <c r="K225" s="2"/>
      <c r="L225" s="2"/>
      <c r="M225" s="2"/>
      <c r="N225" s="2"/>
      <c r="O225" s="2"/>
      <c r="P225" s="2"/>
      <c r="Q225" s="2"/>
      <c r="R225" s="2"/>
      <c r="S225" s="2"/>
      <c r="T225" s="2"/>
      <c r="U225" s="2"/>
      <c r="V225" s="2"/>
      <c r="W225" s="2"/>
      <c r="X225" s="2"/>
      <c r="Y225" s="2"/>
      <c r="Z225" s="2"/>
    </row>
    <row r="226" spans="1:26" ht="15.75" customHeight="1" x14ac:dyDescent="0.25">
      <c r="A226" s="2"/>
      <c r="B226" s="39" t="s">
        <v>74</v>
      </c>
      <c r="C226" s="40"/>
      <c r="D226" s="41"/>
      <c r="E226" s="1">
        <f>SUM(E219:E225)</f>
        <v>70</v>
      </c>
      <c r="F226" s="2"/>
      <c r="G226" s="2"/>
      <c r="H226" s="2"/>
      <c r="I226" s="2"/>
      <c r="J226" s="2"/>
      <c r="K226" s="2"/>
      <c r="L226" s="2"/>
      <c r="M226" s="2"/>
      <c r="N226" s="2"/>
      <c r="O226" s="2"/>
      <c r="P226" s="2"/>
      <c r="Q226" s="2"/>
      <c r="R226" s="2"/>
      <c r="S226" s="2"/>
      <c r="T226" s="2"/>
      <c r="U226" s="2"/>
      <c r="V226" s="2"/>
      <c r="W226" s="2"/>
      <c r="X226" s="2"/>
      <c r="Y226" s="2"/>
      <c r="Z226" s="2"/>
    </row>
    <row r="227" spans="1:26" ht="15.75" customHeight="1"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x14ac:dyDescent="0.25">
      <c r="A228" s="2"/>
      <c r="B228" s="2" t="s">
        <v>35</v>
      </c>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x14ac:dyDescent="0.25">
      <c r="A229" s="2"/>
      <c r="B229" s="34" t="s">
        <v>39</v>
      </c>
      <c r="C229" s="34" t="s">
        <v>40</v>
      </c>
      <c r="D229" s="2"/>
      <c r="E229" s="1" t="s">
        <v>25</v>
      </c>
      <c r="F229" s="1" t="s">
        <v>46</v>
      </c>
      <c r="G229" s="1" t="s">
        <v>47</v>
      </c>
      <c r="H229" s="1" t="s">
        <v>48</v>
      </c>
      <c r="I229" s="2">
        <f>F241+2*H241</f>
        <v>1.0607718207057597</v>
      </c>
      <c r="J229" s="2">
        <f>F241-2*H241</f>
        <v>0.95922817929424076</v>
      </c>
      <c r="K229" s="2"/>
      <c r="L229" s="2"/>
      <c r="M229" s="2"/>
      <c r="N229" s="2"/>
      <c r="O229" s="2"/>
      <c r="P229" s="2"/>
      <c r="Q229" s="2"/>
      <c r="R229" s="2"/>
      <c r="S229" s="2"/>
      <c r="T229" s="2"/>
      <c r="U229" s="2"/>
      <c r="V229" s="2"/>
      <c r="W229" s="2"/>
      <c r="X229" s="2"/>
      <c r="Y229" s="2"/>
      <c r="Z229" s="2"/>
    </row>
    <row r="230" spans="1:26" ht="15.75" customHeight="1" x14ac:dyDescent="0.25">
      <c r="A230" s="2"/>
      <c r="B230" s="35"/>
      <c r="C230" s="36"/>
      <c r="D230" s="2"/>
      <c r="E230" s="1">
        <v>1</v>
      </c>
      <c r="F230" s="1">
        <v>1.02</v>
      </c>
      <c r="G230" s="1">
        <f t="shared" ref="G230:G239" si="20">F230^2</f>
        <v>1.0404</v>
      </c>
      <c r="H230" s="34"/>
      <c r="I230" s="2">
        <v>1.0608</v>
      </c>
      <c r="J230" s="2">
        <v>0.95592279999999996</v>
      </c>
      <c r="K230" s="2"/>
      <c r="L230" s="2"/>
      <c r="M230" s="2"/>
      <c r="N230" s="2"/>
      <c r="O230" s="2"/>
      <c r="P230" s="2"/>
      <c r="Q230" s="2"/>
      <c r="R230" s="2"/>
      <c r="S230" s="2"/>
      <c r="T230" s="2"/>
      <c r="U230" s="2"/>
      <c r="V230" s="2"/>
      <c r="W230" s="2"/>
      <c r="X230" s="2"/>
      <c r="Y230" s="2"/>
      <c r="Z230" s="2"/>
    </row>
    <row r="231" spans="1:26" ht="15.75" customHeight="1" x14ac:dyDescent="0.25">
      <c r="A231" s="2"/>
      <c r="B231" s="36"/>
      <c r="C231" s="1" t="s">
        <v>35</v>
      </c>
      <c r="D231" s="2"/>
      <c r="E231" s="1">
        <v>2</v>
      </c>
      <c r="F231" s="1">
        <v>1.01</v>
      </c>
      <c r="G231" s="1">
        <f t="shared" si="20"/>
        <v>1.0201</v>
      </c>
      <c r="H231" s="35"/>
      <c r="I231" s="2">
        <v>1.0608</v>
      </c>
      <c r="J231" s="2">
        <v>0.95592279999999996</v>
      </c>
      <c r="K231" s="2"/>
      <c r="L231" s="2"/>
      <c r="M231" s="2"/>
      <c r="N231" s="2"/>
      <c r="O231" s="2"/>
      <c r="P231" s="2"/>
      <c r="Q231" s="2"/>
      <c r="R231" s="2"/>
      <c r="S231" s="2"/>
      <c r="T231" s="2"/>
      <c r="U231" s="2"/>
      <c r="V231" s="2"/>
      <c r="W231" s="2"/>
      <c r="X231" s="2"/>
      <c r="Y231" s="2"/>
      <c r="Z231" s="2"/>
    </row>
    <row r="232" spans="1:26" ht="15.75" customHeight="1" x14ac:dyDescent="0.25">
      <c r="A232" s="2"/>
      <c r="B232" s="1">
        <v>1</v>
      </c>
      <c r="C232" s="1">
        <v>1.02</v>
      </c>
      <c r="D232" s="2"/>
      <c r="E232" s="1">
        <v>3</v>
      </c>
      <c r="F232" s="1">
        <v>1.02</v>
      </c>
      <c r="G232" s="1">
        <f t="shared" si="20"/>
        <v>1.0404</v>
      </c>
      <c r="H232" s="35"/>
      <c r="I232" s="2">
        <v>1.0608</v>
      </c>
      <c r="J232" s="2">
        <v>0.95592279999999996</v>
      </c>
      <c r="K232" s="2"/>
      <c r="L232" s="2"/>
      <c r="M232" s="2"/>
      <c r="N232" s="2"/>
      <c r="O232" s="2"/>
      <c r="P232" s="2"/>
      <c r="Q232" s="2"/>
      <c r="R232" s="2"/>
      <c r="S232" s="2"/>
      <c r="T232" s="2"/>
      <c r="U232" s="2"/>
      <c r="V232" s="2"/>
      <c r="W232" s="2"/>
      <c r="X232" s="2"/>
      <c r="Y232" s="2"/>
      <c r="Z232" s="2"/>
    </row>
    <row r="233" spans="1:26" ht="15.75" customHeight="1" x14ac:dyDescent="0.25">
      <c r="A233" s="2"/>
      <c r="B233" s="1">
        <v>2</v>
      </c>
      <c r="C233" s="1">
        <v>1.01</v>
      </c>
      <c r="D233" s="2"/>
      <c r="E233" s="1">
        <v>4</v>
      </c>
      <c r="F233" s="1">
        <v>1.02</v>
      </c>
      <c r="G233" s="1">
        <f t="shared" si="20"/>
        <v>1.0404</v>
      </c>
      <c r="H233" s="35"/>
      <c r="I233" s="2">
        <v>1.0608</v>
      </c>
      <c r="J233" s="2">
        <v>0.95592279999999996</v>
      </c>
      <c r="K233" s="2"/>
      <c r="L233" s="2"/>
      <c r="M233" s="2"/>
      <c r="N233" s="2"/>
      <c r="O233" s="2"/>
      <c r="P233" s="2"/>
      <c r="Q233" s="2"/>
      <c r="R233" s="2"/>
      <c r="S233" s="2"/>
      <c r="T233" s="2"/>
      <c r="U233" s="2"/>
      <c r="V233" s="2"/>
      <c r="W233" s="2"/>
      <c r="X233" s="2"/>
      <c r="Y233" s="2"/>
      <c r="Z233" s="2"/>
    </row>
    <row r="234" spans="1:26" ht="15.75" customHeight="1" x14ac:dyDescent="0.25">
      <c r="A234" s="2"/>
      <c r="B234" s="1">
        <v>3</v>
      </c>
      <c r="C234" s="1">
        <v>1.02</v>
      </c>
      <c r="D234" s="2"/>
      <c r="E234" s="1">
        <v>5</v>
      </c>
      <c r="F234" s="1">
        <v>1.01</v>
      </c>
      <c r="G234" s="1">
        <f t="shared" si="20"/>
        <v>1.0201</v>
      </c>
      <c r="H234" s="35"/>
      <c r="I234" s="2">
        <v>1.0608</v>
      </c>
      <c r="J234" s="2">
        <v>0.95592279999999996</v>
      </c>
      <c r="K234" s="2"/>
      <c r="L234" s="2"/>
      <c r="M234" s="2"/>
      <c r="N234" s="2"/>
      <c r="O234" s="2"/>
      <c r="P234" s="2"/>
      <c r="Q234" s="2"/>
      <c r="R234" s="2"/>
      <c r="S234" s="2"/>
      <c r="T234" s="2"/>
      <c r="U234" s="2"/>
      <c r="V234" s="2"/>
      <c r="W234" s="2"/>
      <c r="X234" s="2"/>
      <c r="Y234" s="2"/>
      <c r="Z234" s="2"/>
    </row>
    <row r="235" spans="1:26" ht="15.75" customHeight="1" x14ac:dyDescent="0.25">
      <c r="A235" s="2"/>
      <c r="B235" s="1">
        <v>4</v>
      </c>
      <c r="C235" s="1">
        <v>1.02</v>
      </c>
      <c r="D235" s="2"/>
      <c r="E235" s="1">
        <v>6</v>
      </c>
      <c r="F235" s="1">
        <v>1.03</v>
      </c>
      <c r="G235" s="1">
        <f t="shared" si="20"/>
        <v>1.0609</v>
      </c>
      <c r="H235" s="35"/>
      <c r="I235" s="2">
        <v>1.0608</v>
      </c>
      <c r="J235" s="2">
        <v>0.95592279999999996</v>
      </c>
      <c r="K235" s="2"/>
      <c r="L235" s="2"/>
      <c r="M235" s="2"/>
      <c r="N235" s="2"/>
      <c r="O235" s="2"/>
      <c r="P235" s="2"/>
      <c r="Q235" s="2"/>
      <c r="R235" s="2"/>
      <c r="S235" s="2"/>
      <c r="T235" s="2"/>
      <c r="U235" s="2"/>
      <c r="V235" s="2"/>
      <c r="W235" s="2"/>
      <c r="X235" s="2"/>
      <c r="Y235" s="2"/>
      <c r="Z235" s="2"/>
    </row>
    <row r="236" spans="1:26" ht="15.75" customHeight="1" x14ac:dyDescent="0.25">
      <c r="A236" s="2"/>
      <c r="B236" s="1">
        <v>5</v>
      </c>
      <c r="C236" s="1">
        <v>1.01</v>
      </c>
      <c r="D236" s="2"/>
      <c r="E236" s="1">
        <v>7</v>
      </c>
      <c r="F236" s="1">
        <v>1.02</v>
      </c>
      <c r="G236" s="1">
        <f t="shared" si="20"/>
        <v>1.0404</v>
      </c>
      <c r="H236" s="35"/>
      <c r="I236" s="2">
        <v>1.0608</v>
      </c>
      <c r="J236" s="2">
        <v>0.95592279999999996</v>
      </c>
      <c r="K236" s="2"/>
      <c r="L236" s="2"/>
      <c r="M236" s="2"/>
      <c r="N236" s="2"/>
      <c r="O236" s="2"/>
      <c r="P236" s="2"/>
      <c r="Q236" s="2"/>
      <c r="R236" s="2"/>
      <c r="S236" s="2"/>
      <c r="T236" s="2"/>
      <c r="U236" s="2"/>
      <c r="V236" s="2"/>
      <c r="W236" s="2"/>
      <c r="X236" s="2"/>
      <c r="Y236" s="2"/>
      <c r="Z236" s="2"/>
    </row>
    <row r="237" spans="1:26" ht="15.75" customHeight="1" x14ac:dyDescent="0.25">
      <c r="A237" s="2"/>
      <c r="B237" s="1">
        <v>6</v>
      </c>
      <c r="C237" s="1">
        <v>1.03</v>
      </c>
      <c r="D237" s="2"/>
      <c r="E237" s="1">
        <v>8</v>
      </c>
      <c r="F237" s="1">
        <v>1.04</v>
      </c>
      <c r="G237" s="1">
        <f t="shared" si="20"/>
        <v>1.0816000000000001</v>
      </c>
      <c r="H237" s="35"/>
      <c r="I237" s="2">
        <v>1.0608</v>
      </c>
      <c r="J237" s="2">
        <v>0.95592279999999996</v>
      </c>
      <c r="K237" s="2"/>
      <c r="L237" s="2"/>
      <c r="M237" s="2"/>
      <c r="N237" s="2"/>
      <c r="O237" s="2"/>
      <c r="P237" s="2"/>
      <c r="Q237" s="2"/>
      <c r="R237" s="2"/>
      <c r="S237" s="2"/>
      <c r="T237" s="2"/>
      <c r="U237" s="2"/>
      <c r="V237" s="2"/>
      <c r="W237" s="2"/>
      <c r="X237" s="2"/>
      <c r="Y237" s="2"/>
      <c r="Z237" s="2"/>
    </row>
    <row r="238" spans="1:26" ht="15.75" customHeight="1" x14ac:dyDescent="0.25">
      <c r="A238" s="2"/>
      <c r="B238" s="1">
        <v>7</v>
      </c>
      <c r="C238" s="1">
        <v>1.02</v>
      </c>
      <c r="D238" s="2"/>
      <c r="E238" s="1">
        <v>9</v>
      </c>
      <c r="F238" s="1">
        <v>0.96</v>
      </c>
      <c r="G238" s="1">
        <f t="shared" si="20"/>
        <v>0.92159999999999997</v>
      </c>
      <c r="H238" s="35"/>
      <c r="I238" s="2">
        <v>1.0608</v>
      </c>
      <c r="J238" s="2">
        <v>0.95592279999999996</v>
      </c>
      <c r="K238" s="2"/>
      <c r="L238" s="2"/>
      <c r="M238" s="2"/>
      <c r="N238" s="2"/>
      <c r="O238" s="2"/>
      <c r="P238" s="2"/>
      <c r="Q238" s="2"/>
      <c r="R238" s="2"/>
      <c r="S238" s="2"/>
      <c r="T238" s="2"/>
      <c r="U238" s="2"/>
      <c r="V238" s="2"/>
      <c r="W238" s="2"/>
      <c r="X238" s="2"/>
      <c r="Y238" s="2"/>
      <c r="Z238" s="2"/>
    </row>
    <row r="239" spans="1:26" ht="15.75" customHeight="1" x14ac:dyDescent="0.25">
      <c r="A239" s="2"/>
      <c r="B239" s="1">
        <v>8</v>
      </c>
      <c r="C239" s="1">
        <v>1.04</v>
      </c>
      <c r="D239" s="2"/>
      <c r="E239" s="1">
        <v>10</v>
      </c>
      <c r="F239" s="1">
        <v>0.97</v>
      </c>
      <c r="G239" s="1">
        <f t="shared" si="20"/>
        <v>0.94089999999999996</v>
      </c>
      <c r="H239" s="36"/>
      <c r="I239" s="2">
        <v>1.0608</v>
      </c>
      <c r="J239" s="2">
        <v>0.95592279999999996</v>
      </c>
      <c r="K239" s="2"/>
      <c r="L239" s="2"/>
      <c r="M239" s="2"/>
      <c r="N239" s="2"/>
      <c r="O239" s="2"/>
      <c r="P239" s="2"/>
      <c r="Q239" s="2"/>
      <c r="R239" s="2"/>
      <c r="S239" s="2"/>
      <c r="T239" s="2"/>
      <c r="U239" s="2"/>
      <c r="V239" s="2"/>
      <c r="W239" s="2"/>
      <c r="X239" s="2"/>
      <c r="Y239" s="2"/>
      <c r="Z239" s="2"/>
    </row>
    <row r="240" spans="1:26" ht="15.75" customHeight="1" x14ac:dyDescent="0.25">
      <c r="A240" s="2"/>
      <c r="B240" s="1">
        <v>9</v>
      </c>
      <c r="C240" s="1">
        <v>0.96</v>
      </c>
      <c r="D240" s="2"/>
      <c r="E240" s="1" t="s">
        <v>50</v>
      </c>
      <c r="F240" s="1">
        <f t="shared" ref="F240:G240" si="21">SUM(F230:F239)</f>
        <v>10.100000000000003</v>
      </c>
      <c r="G240" s="1">
        <f t="shared" si="21"/>
        <v>10.206799999999999</v>
      </c>
      <c r="H240" s="1">
        <f>F240^2</f>
        <v>102.01000000000006</v>
      </c>
      <c r="I240" s="2" t="s">
        <v>134</v>
      </c>
      <c r="J240" s="2" t="s">
        <v>135</v>
      </c>
      <c r="K240" s="2"/>
      <c r="L240" s="2"/>
      <c r="M240" s="2"/>
      <c r="N240" s="2"/>
      <c r="O240" s="2"/>
      <c r="P240" s="2"/>
      <c r="Q240" s="2"/>
      <c r="R240" s="2"/>
      <c r="S240" s="2"/>
      <c r="T240" s="2"/>
      <c r="U240" s="2"/>
      <c r="V240" s="2"/>
      <c r="W240" s="2"/>
      <c r="X240" s="2"/>
      <c r="Y240" s="2"/>
      <c r="Z240" s="2"/>
    </row>
    <row r="241" spans="1:26" ht="15.75" customHeight="1" x14ac:dyDescent="0.25">
      <c r="A241" s="2"/>
      <c r="B241" s="1">
        <v>10</v>
      </c>
      <c r="C241" s="1">
        <v>0.97</v>
      </c>
      <c r="D241" s="2"/>
      <c r="E241" s="2" t="s">
        <v>136</v>
      </c>
      <c r="F241" s="2">
        <f>F240/10</f>
        <v>1.0100000000000002</v>
      </c>
      <c r="G241" s="2" t="s">
        <v>137</v>
      </c>
      <c r="H241" s="2">
        <f>STDEV(F230:F239)</f>
        <v>2.5385910352879716E-2</v>
      </c>
      <c r="I241" s="2" t="s">
        <v>138</v>
      </c>
      <c r="J241" s="2">
        <f>40*SQRT(10*G240-H240)/F240</f>
        <v>0.95378966960678302</v>
      </c>
      <c r="K241" s="2"/>
      <c r="L241" s="2"/>
      <c r="M241" s="2"/>
      <c r="N241" s="2"/>
      <c r="O241" s="2"/>
      <c r="P241" s="2"/>
      <c r="Q241" s="2"/>
      <c r="R241" s="2"/>
      <c r="S241" s="2"/>
      <c r="T241" s="2"/>
      <c r="U241" s="2"/>
      <c r="V241" s="2"/>
      <c r="W241" s="2"/>
      <c r="X241" s="2"/>
      <c r="Y241" s="2"/>
      <c r="Z241" s="2"/>
    </row>
    <row r="242" spans="1:26" ht="15.75" customHeight="1"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x14ac:dyDescent="0.25">
      <c r="A243" s="2"/>
      <c r="B243" s="2" t="s">
        <v>52</v>
      </c>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x14ac:dyDescent="0.25">
      <c r="A244" s="2"/>
      <c r="B244" s="1" t="s">
        <v>25</v>
      </c>
      <c r="C244" s="1" t="s">
        <v>55</v>
      </c>
      <c r="D244" s="1" t="s">
        <v>56</v>
      </c>
      <c r="E244" s="1" t="s">
        <v>57</v>
      </c>
      <c r="F244" s="1" t="s">
        <v>58</v>
      </c>
      <c r="G244" s="2"/>
      <c r="H244" s="2"/>
      <c r="I244" s="2"/>
      <c r="J244" s="2"/>
      <c r="K244" s="2"/>
      <c r="L244" s="2"/>
      <c r="M244" s="2"/>
      <c r="N244" s="2"/>
      <c r="O244" s="2"/>
      <c r="P244" s="2"/>
      <c r="Q244" s="2"/>
      <c r="R244" s="2"/>
      <c r="S244" s="2"/>
      <c r="T244" s="2"/>
      <c r="U244" s="2"/>
      <c r="V244" s="2"/>
      <c r="W244" s="2"/>
      <c r="X244" s="2"/>
      <c r="Y244" s="2"/>
      <c r="Z244" s="2"/>
    </row>
    <row r="245" spans="1:26" ht="15.75" customHeight="1" x14ac:dyDescent="0.25">
      <c r="A245" s="2"/>
      <c r="B245" s="4">
        <v>1</v>
      </c>
      <c r="C245" s="3" t="s">
        <v>59</v>
      </c>
      <c r="D245" s="3" t="s">
        <v>60</v>
      </c>
      <c r="E245" s="1" t="s">
        <v>61</v>
      </c>
      <c r="F245" s="7" t="s">
        <v>62</v>
      </c>
      <c r="G245" s="2"/>
      <c r="H245" s="2"/>
      <c r="I245" s="2"/>
      <c r="J245" s="2"/>
      <c r="K245" s="2"/>
      <c r="L245" s="2"/>
      <c r="M245" s="2"/>
      <c r="N245" s="2"/>
      <c r="O245" s="2"/>
      <c r="P245" s="2"/>
      <c r="Q245" s="2"/>
      <c r="R245" s="2"/>
      <c r="S245" s="2"/>
      <c r="T245" s="2"/>
      <c r="U245" s="2"/>
      <c r="V245" s="2"/>
      <c r="W245" s="2"/>
      <c r="X245" s="2"/>
      <c r="Y245" s="2"/>
      <c r="Z245" s="2"/>
    </row>
    <row r="246" spans="1:26" ht="15.75" customHeight="1" x14ac:dyDescent="0.25">
      <c r="A246" s="2"/>
      <c r="B246" s="4">
        <v>2</v>
      </c>
      <c r="C246" s="3" t="s">
        <v>63</v>
      </c>
      <c r="D246" s="3" t="s">
        <v>64</v>
      </c>
      <c r="E246" s="1" t="s">
        <v>65</v>
      </c>
      <c r="F246" s="7" t="s">
        <v>66</v>
      </c>
      <c r="G246" s="2"/>
      <c r="H246" s="2"/>
      <c r="I246" s="2"/>
      <c r="J246" s="2"/>
      <c r="K246" s="2"/>
      <c r="L246" s="2"/>
      <c r="M246" s="2"/>
      <c r="N246" s="2"/>
      <c r="O246" s="2"/>
      <c r="P246" s="2"/>
      <c r="Q246" s="2"/>
      <c r="R246" s="2"/>
      <c r="S246" s="2"/>
      <c r="T246" s="2"/>
      <c r="U246" s="2"/>
      <c r="V246" s="2"/>
      <c r="W246" s="2"/>
      <c r="X246" s="2"/>
      <c r="Y246" s="2"/>
      <c r="Z246" s="2"/>
    </row>
    <row r="247" spans="1:26" ht="15.75" customHeight="1" x14ac:dyDescent="0.25">
      <c r="A247" s="2"/>
      <c r="B247" s="4">
        <v>3</v>
      </c>
      <c r="C247" s="3" t="s">
        <v>67</v>
      </c>
      <c r="D247" s="3" t="s">
        <v>68</v>
      </c>
      <c r="E247" s="1" t="s">
        <v>69</v>
      </c>
      <c r="F247" s="7" t="s">
        <v>70</v>
      </c>
      <c r="G247" s="2"/>
      <c r="H247" s="2"/>
      <c r="I247" s="2"/>
      <c r="J247" s="2"/>
      <c r="K247" s="2"/>
      <c r="L247" s="2"/>
      <c r="M247" s="2"/>
      <c r="N247" s="2"/>
      <c r="O247" s="2"/>
      <c r="P247" s="2"/>
      <c r="Q247" s="2"/>
      <c r="R247" s="2"/>
      <c r="S247" s="2"/>
      <c r="T247" s="2"/>
      <c r="U247" s="2"/>
      <c r="V247" s="2"/>
      <c r="W247" s="2"/>
      <c r="X247" s="2"/>
      <c r="Y247" s="2"/>
      <c r="Z247" s="2"/>
    </row>
    <row r="248" spans="1:26" ht="15.75" customHeight="1" x14ac:dyDescent="0.25">
      <c r="A248" s="2"/>
      <c r="B248" s="4">
        <v>4</v>
      </c>
      <c r="C248" s="3" t="s">
        <v>71</v>
      </c>
      <c r="D248" s="3" t="s">
        <v>64</v>
      </c>
      <c r="E248" s="1" t="s">
        <v>72</v>
      </c>
      <c r="F248" s="7" t="s">
        <v>73</v>
      </c>
      <c r="G248" s="2"/>
      <c r="H248" s="2"/>
      <c r="I248" s="2"/>
      <c r="J248" s="2"/>
      <c r="K248" s="2"/>
      <c r="L248" s="2"/>
      <c r="M248" s="2"/>
      <c r="N248" s="2"/>
      <c r="O248" s="2"/>
      <c r="P248" s="2"/>
      <c r="Q248" s="2"/>
      <c r="R248" s="2"/>
      <c r="S248" s="2"/>
      <c r="T248" s="2"/>
      <c r="U248" s="2"/>
      <c r="V248" s="2"/>
      <c r="W248" s="2"/>
      <c r="X248" s="2"/>
      <c r="Y248" s="2"/>
      <c r="Z248" s="2"/>
    </row>
    <row r="249" spans="1:26" ht="15.75" customHeight="1" x14ac:dyDescent="0.25">
      <c r="A249" s="2"/>
      <c r="B249" s="39" t="s">
        <v>74</v>
      </c>
      <c r="C249" s="40"/>
      <c r="D249" s="40"/>
      <c r="E249" s="41"/>
      <c r="F249" s="7" t="s">
        <v>75</v>
      </c>
      <c r="G249" s="2"/>
      <c r="H249" s="2"/>
      <c r="I249" s="2"/>
      <c r="J249" s="2"/>
      <c r="K249" s="2"/>
      <c r="L249" s="2"/>
      <c r="M249" s="2"/>
      <c r="N249" s="2"/>
      <c r="O249" s="2"/>
      <c r="P249" s="2"/>
      <c r="Q249" s="2"/>
      <c r="R249" s="2"/>
      <c r="S249" s="2"/>
      <c r="T249" s="2"/>
      <c r="U249" s="2"/>
      <c r="V249" s="2"/>
      <c r="W249" s="2"/>
      <c r="X249" s="2"/>
      <c r="Y249" s="2"/>
      <c r="Z249" s="2"/>
    </row>
    <row r="250" spans="1:26" ht="15.75" customHeight="1"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x14ac:dyDescent="0.25">
      <c r="A251" s="2"/>
      <c r="B251" s="2" t="s">
        <v>76</v>
      </c>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x14ac:dyDescent="0.25">
      <c r="A252" s="2"/>
      <c r="B252" s="1" t="s">
        <v>25</v>
      </c>
      <c r="C252" s="39" t="s">
        <v>55</v>
      </c>
      <c r="D252" s="41"/>
      <c r="E252" s="1" t="s">
        <v>77</v>
      </c>
      <c r="F252" s="2"/>
      <c r="G252" s="3" t="s">
        <v>25</v>
      </c>
      <c r="H252" s="3" t="s">
        <v>78</v>
      </c>
      <c r="I252" s="3" t="s">
        <v>79</v>
      </c>
      <c r="J252" s="3" t="s">
        <v>80</v>
      </c>
      <c r="K252" s="3" t="s">
        <v>81</v>
      </c>
      <c r="L252" s="3" t="s">
        <v>82</v>
      </c>
      <c r="M252" s="3" t="s">
        <v>83</v>
      </c>
      <c r="N252" s="2"/>
      <c r="O252" s="2"/>
      <c r="P252" s="2"/>
      <c r="Q252" s="2"/>
      <c r="R252" s="2"/>
      <c r="S252" s="2"/>
      <c r="T252" s="2"/>
      <c r="U252" s="2"/>
      <c r="V252" s="2"/>
      <c r="W252" s="2"/>
      <c r="X252" s="2"/>
      <c r="Y252" s="2"/>
      <c r="Z252" s="2"/>
    </row>
    <row r="253" spans="1:26" ht="15.75" customHeight="1" x14ac:dyDescent="0.25">
      <c r="A253" s="2"/>
      <c r="B253" s="4">
        <v>1</v>
      </c>
      <c r="C253" s="4" t="s">
        <v>85</v>
      </c>
      <c r="D253" s="4" t="s">
        <v>86</v>
      </c>
      <c r="E253" s="1">
        <v>8</v>
      </c>
      <c r="F253" s="2"/>
      <c r="G253" s="3">
        <v>1</v>
      </c>
      <c r="H253" s="3" t="s">
        <v>87</v>
      </c>
      <c r="I253" s="3">
        <f>F241</f>
        <v>1.0100000000000002</v>
      </c>
      <c r="J253" s="8" t="s">
        <v>75</v>
      </c>
      <c r="K253" s="3">
        <f>I253*1.41</f>
        <v>1.4241000000000001</v>
      </c>
      <c r="L253" s="3">
        <v>70</v>
      </c>
      <c r="M253" s="3">
        <f>K253+1.7</f>
        <v>3.1241000000000003</v>
      </c>
      <c r="N253" s="2"/>
      <c r="O253" s="2"/>
      <c r="P253" s="2"/>
      <c r="Q253" s="2"/>
      <c r="R253" s="2"/>
      <c r="S253" s="2"/>
      <c r="T253" s="2"/>
      <c r="U253" s="2"/>
      <c r="V253" s="2"/>
      <c r="W253" s="2"/>
      <c r="X253" s="2"/>
      <c r="Y253" s="2"/>
      <c r="Z253" s="2"/>
    </row>
    <row r="254" spans="1:26" ht="15.75" customHeight="1" x14ac:dyDescent="0.25">
      <c r="A254" s="2"/>
      <c r="B254" s="4">
        <v>2</v>
      </c>
      <c r="C254" s="4" t="s">
        <v>88</v>
      </c>
      <c r="D254" s="4" t="s">
        <v>89</v>
      </c>
      <c r="E254" s="1">
        <v>1</v>
      </c>
      <c r="F254" s="2"/>
      <c r="G254" s="2" t="s">
        <v>90</v>
      </c>
      <c r="H254" s="2"/>
      <c r="I254" s="2"/>
      <c r="J254" s="2"/>
      <c r="K254" s="2"/>
      <c r="L254" s="2"/>
      <c r="M254" s="2"/>
      <c r="N254" s="2"/>
      <c r="O254" s="2"/>
      <c r="P254" s="2"/>
      <c r="Q254" s="2"/>
      <c r="R254" s="2"/>
      <c r="S254" s="2"/>
      <c r="T254" s="2"/>
      <c r="U254" s="2"/>
      <c r="V254" s="2"/>
      <c r="W254" s="2"/>
      <c r="X254" s="2"/>
      <c r="Y254" s="2"/>
      <c r="Z254" s="2"/>
    </row>
    <row r="255" spans="1:26" ht="15.75" customHeight="1" x14ac:dyDescent="0.25">
      <c r="A255" s="2"/>
      <c r="B255" s="4">
        <v>3</v>
      </c>
      <c r="C255" s="4" t="s">
        <v>92</v>
      </c>
      <c r="D255" s="4" t="s">
        <v>93</v>
      </c>
      <c r="E255" s="1">
        <v>3</v>
      </c>
      <c r="F255" s="2"/>
      <c r="G255" s="2"/>
      <c r="H255" s="2"/>
      <c r="I255" s="2"/>
      <c r="J255" s="2"/>
      <c r="K255" s="2"/>
      <c r="L255" s="2"/>
      <c r="M255" s="2"/>
      <c r="N255" s="2"/>
      <c r="O255" s="2"/>
      <c r="P255" s="2"/>
      <c r="Q255" s="2"/>
      <c r="R255" s="2"/>
      <c r="S255" s="2"/>
      <c r="T255" s="2"/>
      <c r="U255" s="2"/>
      <c r="V255" s="2"/>
      <c r="W255" s="2"/>
      <c r="X255" s="2"/>
      <c r="Y255" s="2"/>
      <c r="Z255" s="2"/>
    </row>
    <row r="256" spans="1:26" ht="15.75" customHeight="1" x14ac:dyDescent="0.25">
      <c r="A256" s="2"/>
      <c r="B256" s="4">
        <v>4</v>
      </c>
      <c r="C256" s="4" t="s">
        <v>94</v>
      </c>
      <c r="D256" s="4" t="s">
        <v>95</v>
      </c>
      <c r="E256" s="1">
        <v>15</v>
      </c>
      <c r="F256" s="2"/>
      <c r="G256" s="2"/>
      <c r="H256" s="2"/>
      <c r="I256" s="2"/>
      <c r="J256" s="2"/>
      <c r="K256" s="2"/>
      <c r="L256" s="2"/>
      <c r="M256" s="2"/>
      <c r="N256" s="2"/>
      <c r="O256" s="2"/>
      <c r="P256" s="2"/>
      <c r="Q256" s="2"/>
      <c r="R256" s="2"/>
      <c r="S256" s="2"/>
      <c r="T256" s="2"/>
      <c r="U256" s="2"/>
      <c r="V256" s="2"/>
      <c r="W256" s="2"/>
      <c r="X256" s="2"/>
      <c r="Y256" s="2"/>
      <c r="Z256" s="2"/>
    </row>
    <row r="257" spans="1:26" ht="15.75" customHeight="1" x14ac:dyDescent="0.25">
      <c r="A257" s="2"/>
      <c r="B257" s="4">
        <v>5</v>
      </c>
      <c r="C257" s="4" t="s">
        <v>96</v>
      </c>
      <c r="D257" s="4" t="s">
        <v>97</v>
      </c>
      <c r="E257" s="1">
        <v>20</v>
      </c>
      <c r="F257" s="2"/>
      <c r="G257" s="2"/>
      <c r="H257" s="2"/>
      <c r="I257" s="2"/>
      <c r="J257" s="2"/>
      <c r="K257" s="2"/>
      <c r="L257" s="2"/>
      <c r="M257" s="2"/>
      <c r="N257" s="2"/>
      <c r="O257" s="2"/>
      <c r="P257" s="2"/>
      <c r="Q257" s="2"/>
      <c r="R257" s="2"/>
      <c r="S257" s="2"/>
      <c r="T257" s="2"/>
      <c r="U257" s="2"/>
      <c r="V257" s="2"/>
      <c r="W257" s="2"/>
      <c r="X257" s="2"/>
      <c r="Y257" s="2"/>
      <c r="Z257" s="2"/>
    </row>
    <row r="258" spans="1:26" ht="15.75" customHeight="1" x14ac:dyDescent="0.25">
      <c r="A258" s="2"/>
      <c r="B258" s="4">
        <v>6</v>
      </c>
      <c r="C258" s="4" t="s">
        <v>98</v>
      </c>
      <c r="D258" s="4" t="s">
        <v>99</v>
      </c>
      <c r="E258" s="1">
        <v>20</v>
      </c>
      <c r="F258" s="2"/>
      <c r="G258" s="2"/>
      <c r="H258" s="2"/>
      <c r="I258" s="2"/>
      <c r="J258" s="2"/>
      <c r="K258" s="2"/>
      <c r="L258" s="2"/>
      <c r="M258" s="2"/>
      <c r="N258" s="2"/>
      <c r="O258" s="2"/>
      <c r="P258" s="2"/>
      <c r="Q258" s="2"/>
      <c r="R258" s="2"/>
      <c r="S258" s="2"/>
      <c r="T258" s="2"/>
      <c r="U258" s="2"/>
      <c r="V258" s="2"/>
      <c r="W258" s="2"/>
      <c r="X258" s="2"/>
      <c r="Y258" s="2"/>
      <c r="Z258" s="2"/>
    </row>
    <row r="259" spans="1:26" ht="15.75" customHeight="1" x14ac:dyDescent="0.25">
      <c r="A259" s="2"/>
      <c r="B259" s="4">
        <v>7</v>
      </c>
      <c r="C259" s="4" t="s">
        <v>100</v>
      </c>
      <c r="D259" s="4" t="s">
        <v>101</v>
      </c>
      <c r="E259" s="1">
        <v>3</v>
      </c>
      <c r="F259" s="2"/>
      <c r="G259" s="2"/>
      <c r="H259" s="2"/>
      <c r="I259" s="2"/>
      <c r="J259" s="2"/>
      <c r="K259" s="2"/>
      <c r="L259" s="2"/>
      <c r="M259" s="2"/>
      <c r="N259" s="2"/>
      <c r="O259" s="2"/>
      <c r="P259" s="2"/>
      <c r="Q259" s="2"/>
      <c r="R259" s="2"/>
      <c r="S259" s="2"/>
      <c r="T259" s="2"/>
      <c r="U259" s="2"/>
      <c r="V259" s="2"/>
      <c r="W259" s="2"/>
      <c r="X259" s="2"/>
      <c r="Y259" s="2"/>
      <c r="Z259" s="2"/>
    </row>
    <row r="260" spans="1:26" ht="15.75" customHeight="1" x14ac:dyDescent="0.25">
      <c r="A260" s="2"/>
      <c r="B260" s="39" t="s">
        <v>74</v>
      </c>
      <c r="C260" s="40"/>
      <c r="D260" s="41"/>
      <c r="E260" s="1">
        <f>SUM(E253:E259)</f>
        <v>70</v>
      </c>
      <c r="F260" s="2"/>
      <c r="G260" s="2"/>
      <c r="H260" s="2"/>
      <c r="I260" s="2"/>
      <c r="J260" s="2"/>
      <c r="K260" s="2"/>
      <c r="L260" s="2"/>
      <c r="M260" s="2"/>
      <c r="N260" s="2"/>
      <c r="O260" s="2"/>
      <c r="P260" s="2"/>
      <c r="Q260" s="2"/>
      <c r="R260" s="2"/>
      <c r="S260" s="2"/>
      <c r="T260" s="2"/>
      <c r="U260" s="2"/>
      <c r="V260" s="2"/>
      <c r="W260" s="2"/>
      <c r="X260" s="2"/>
      <c r="Y260" s="2"/>
      <c r="Z260" s="2"/>
    </row>
    <row r="261" spans="1:26" ht="15.75" customHeight="1" x14ac:dyDescent="0.2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x14ac:dyDescent="0.25">
      <c r="A262" s="2"/>
      <c r="B262" s="2" t="s">
        <v>142</v>
      </c>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x14ac:dyDescent="0.25">
      <c r="A263" s="2"/>
      <c r="B263" s="34" t="s">
        <v>39</v>
      </c>
      <c r="C263" s="34" t="s">
        <v>40</v>
      </c>
      <c r="D263" s="2"/>
      <c r="E263" s="1" t="s">
        <v>25</v>
      </c>
      <c r="F263" s="1" t="s">
        <v>46</v>
      </c>
      <c r="G263" s="1" t="s">
        <v>47</v>
      </c>
      <c r="H263" s="1" t="s">
        <v>48</v>
      </c>
      <c r="I263" s="2">
        <f>F275+2*H275</f>
        <v>2.0915424825291478</v>
      </c>
      <c r="J263" s="2">
        <f>F275-2*H275</f>
        <v>1.9404575174708514</v>
      </c>
      <c r="K263" s="2"/>
      <c r="L263" s="2"/>
      <c r="M263" s="2"/>
      <c r="N263" s="2"/>
      <c r="O263" s="2"/>
      <c r="P263" s="2"/>
      <c r="Q263" s="2"/>
      <c r="R263" s="2"/>
      <c r="S263" s="2"/>
      <c r="T263" s="2"/>
      <c r="U263" s="2"/>
      <c r="V263" s="2"/>
      <c r="W263" s="2"/>
      <c r="X263" s="2"/>
      <c r="Y263" s="2"/>
      <c r="Z263" s="2"/>
    </row>
    <row r="264" spans="1:26" ht="15.75" customHeight="1" x14ac:dyDescent="0.25">
      <c r="A264" s="2"/>
      <c r="B264" s="35"/>
      <c r="C264" s="36"/>
      <c r="D264" s="2"/>
      <c r="E264" s="1">
        <v>1</v>
      </c>
      <c r="F264" s="1">
        <v>1.95</v>
      </c>
      <c r="G264" s="1">
        <f t="shared" ref="G264:G273" si="22">F264^2</f>
        <v>3.8024999999999998</v>
      </c>
      <c r="H264" s="34"/>
      <c r="I264" s="2">
        <v>2.0914999999999999</v>
      </c>
      <c r="J264" s="2">
        <v>1.940458</v>
      </c>
      <c r="K264" s="2"/>
      <c r="L264" s="2"/>
      <c r="M264" s="2"/>
      <c r="N264" s="2"/>
      <c r="O264" s="2"/>
      <c r="P264" s="2"/>
      <c r="Q264" s="2"/>
      <c r="R264" s="2"/>
      <c r="S264" s="2"/>
      <c r="T264" s="2"/>
      <c r="U264" s="2"/>
      <c r="V264" s="2"/>
      <c r="W264" s="2"/>
      <c r="X264" s="2"/>
      <c r="Y264" s="2"/>
      <c r="Z264" s="2"/>
    </row>
    <row r="265" spans="1:26" ht="15.75" customHeight="1" x14ac:dyDescent="0.25">
      <c r="A265" s="2"/>
      <c r="B265" s="36"/>
      <c r="C265" s="1" t="s">
        <v>115</v>
      </c>
      <c r="D265" s="2"/>
      <c r="E265" s="1">
        <v>2</v>
      </c>
      <c r="F265" s="1">
        <v>2</v>
      </c>
      <c r="G265" s="1">
        <f t="shared" si="22"/>
        <v>4</v>
      </c>
      <c r="H265" s="35"/>
      <c r="I265" s="2">
        <v>2.0914999999999999</v>
      </c>
      <c r="J265" s="2">
        <v>1.940458</v>
      </c>
      <c r="K265" s="2"/>
      <c r="L265" s="2"/>
      <c r="M265" s="2"/>
      <c r="N265" s="2"/>
      <c r="O265" s="2"/>
      <c r="P265" s="2"/>
      <c r="Q265" s="2"/>
      <c r="R265" s="2"/>
      <c r="S265" s="2"/>
      <c r="T265" s="2"/>
      <c r="U265" s="2"/>
      <c r="V265" s="2"/>
      <c r="W265" s="2"/>
      <c r="X265" s="2"/>
      <c r="Y265" s="2"/>
      <c r="Z265" s="2"/>
    </row>
    <row r="266" spans="1:26" ht="15.75" customHeight="1" x14ac:dyDescent="0.25">
      <c r="A266" s="2"/>
      <c r="B266" s="1">
        <v>1</v>
      </c>
      <c r="C266" s="1">
        <v>1.95</v>
      </c>
      <c r="D266" s="2"/>
      <c r="E266" s="1">
        <v>3</v>
      </c>
      <c r="F266" s="1">
        <v>2.0499999999999998</v>
      </c>
      <c r="G266" s="1">
        <f t="shared" si="22"/>
        <v>4.2024999999999997</v>
      </c>
      <c r="H266" s="35"/>
      <c r="I266" s="2">
        <v>2.0914999999999999</v>
      </c>
      <c r="J266" s="2">
        <v>1.940458</v>
      </c>
      <c r="K266" s="2"/>
      <c r="L266" s="2"/>
      <c r="M266" s="2"/>
      <c r="N266" s="2"/>
      <c r="O266" s="2"/>
      <c r="P266" s="2"/>
      <c r="Q266" s="2"/>
      <c r="R266" s="2"/>
      <c r="S266" s="2"/>
      <c r="T266" s="2"/>
      <c r="U266" s="2"/>
      <c r="V266" s="2"/>
      <c r="W266" s="2"/>
      <c r="X266" s="2"/>
      <c r="Y266" s="2"/>
      <c r="Z266" s="2"/>
    </row>
    <row r="267" spans="1:26" ht="15.75" customHeight="1" x14ac:dyDescent="0.25">
      <c r="A267" s="2"/>
      <c r="B267" s="1">
        <v>2</v>
      </c>
      <c r="C267" s="1">
        <v>2</v>
      </c>
      <c r="D267" s="2"/>
      <c r="E267" s="1">
        <v>4</v>
      </c>
      <c r="F267" s="1">
        <v>1.98</v>
      </c>
      <c r="G267" s="1">
        <f t="shared" si="22"/>
        <v>3.9203999999999999</v>
      </c>
      <c r="H267" s="35"/>
      <c r="I267" s="2">
        <v>2.0914999999999999</v>
      </c>
      <c r="J267" s="2">
        <v>1.940458</v>
      </c>
      <c r="K267" s="2"/>
      <c r="L267" s="2"/>
      <c r="M267" s="2"/>
      <c r="N267" s="2"/>
      <c r="O267" s="2"/>
      <c r="P267" s="2"/>
      <c r="Q267" s="2"/>
      <c r="R267" s="2"/>
      <c r="S267" s="2"/>
      <c r="T267" s="2"/>
      <c r="U267" s="2"/>
      <c r="V267" s="2"/>
      <c r="W267" s="2"/>
      <c r="X267" s="2"/>
      <c r="Y267" s="2"/>
      <c r="Z267" s="2"/>
    </row>
    <row r="268" spans="1:26" ht="15.75" customHeight="1" x14ac:dyDescent="0.25">
      <c r="A268" s="2"/>
      <c r="B268" s="1">
        <v>3</v>
      </c>
      <c r="C268" s="1">
        <v>2.0499999999999998</v>
      </c>
      <c r="D268" s="2"/>
      <c r="E268" s="1">
        <v>5</v>
      </c>
      <c r="F268" s="1">
        <v>2.08</v>
      </c>
      <c r="G268" s="1">
        <f t="shared" si="22"/>
        <v>4.3264000000000005</v>
      </c>
      <c r="H268" s="35"/>
      <c r="I268" s="2">
        <v>2.0914999999999999</v>
      </c>
      <c r="J268" s="2">
        <v>1.940458</v>
      </c>
      <c r="K268" s="2"/>
      <c r="L268" s="2"/>
      <c r="M268" s="2"/>
      <c r="N268" s="2"/>
      <c r="O268" s="2"/>
      <c r="P268" s="2"/>
      <c r="Q268" s="2"/>
      <c r="R268" s="2"/>
      <c r="S268" s="2"/>
      <c r="T268" s="2"/>
      <c r="U268" s="2"/>
      <c r="V268" s="2"/>
      <c r="W268" s="2"/>
      <c r="X268" s="2"/>
      <c r="Y268" s="2"/>
      <c r="Z268" s="2"/>
    </row>
    <row r="269" spans="1:26" ht="15.75" customHeight="1" x14ac:dyDescent="0.25">
      <c r="A269" s="2"/>
      <c r="B269" s="1">
        <v>4</v>
      </c>
      <c r="C269" s="1">
        <v>1.98</v>
      </c>
      <c r="D269" s="2"/>
      <c r="E269" s="1">
        <v>6</v>
      </c>
      <c r="F269" s="1">
        <v>2.0299999999999998</v>
      </c>
      <c r="G269" s="1">
        <f t="shared" si="22"/>
        <v>4.1208999999999989</v>
      </c>
      <c r="H269" s="35"/>
      <c r="I269" s="2">
        <v>2.0914999999999999</v>
      </c>
      <c r="J269" s="2">
        <v>1.940458</v>
      </c>
      <c r="K269" s="2"/>
      <c r="L269" s="2"/>
      <c r="M269" s="2"/>
      <c r="N269" s="2"/>
      <c r="O269" s="2"/>
      <c r="P269" s="2"/>
      <c r="Q269" s="2"/>
      <c r="R269" s="2"/>
      <c r="S269" s="2"/>
      <c r="T269" s="2"/>
      <c r="U269" s="2"/>
      <c r="V269" s="2"/>
      <c r="W269" s="2"/>
      <c r="X269" s="2"/>
      <c r="Y269" s="2"/>
      <c r="Z269" s="2"/>
    </row>
    <row r="270" spans="1:26" ht="15.75" customHeight="1" x14ac:dyDescent="0.25">
      <c r="A270" s="2"/>
      <c r="B270" s="1">
        <v>5</v>
      </c>
      <c r="C270" s="1">
        <v>2.08</v>
      </c>
      <c r="D270" s="2"/>
      <c r="E270" s="1">
        <v>7</v>
      </c>
      <c r="F270" s="1">
        <v>1.99</v>
      </c>
      <c r="G270" s="1">
        <f t="shared" si="22"/>
        <v>3.9601000000000002</v>
      </c>
      <c r="H270" s="35"/>
      <c r="I270" s="2">
        <v>2.0914999999999999</v>
      </c>
      <c r="J270" s="2">
        <v>1.940458</v>
      </c>
      <c r="K270" s="2"/>
      <c r="L270" s="2"/>
      <c r="M270" s="2"/>
      <c r="N270" s="2"/>
      <c r="O270" s="2"/>
      <c r="P270" s="2"/>
      <c r="Q270" s="2"/>
      <c r="R270" s="2"/>
      <c r="S270" s="2"/>
      <c r="T270" s="2"/>
      <c r="U270" s="2"/>
      <c r="V270" s="2"/>
      <c r="W270" s="2"/>
      <c r="X270" s="2"/>
      <c r="Y270" s="2"/>
      <c r="Z270" s="2"/>
    </row>
    <row r="271" spans="1:26" ht="15.75" customHeight="1" x14ac:dyDescent="0.25">
      <c r="A271" s="2"/>
      <c r="B271" s="1">
        <v>6</v>
      </c>
      <c r="C271" s="1">
        <v>2.0299999999999998</v>
      </c>
      <c r="D271" s="2"/>
      <c r="E271" s="1">
        <v>8</v>
      </c>
      <c r="F271" s="1">
        <v>2.0299999999999998</v>
      </c>
      <c r="G271" s="1">
        <f t="shared" si="22"/>
        <v>4.1208999999999989</v>
      </c>
      <c r="H271" s="35"/>
      <c r="I271" s="2">
        <v>2.0914999999999999</v>
      </c>
      <c r="J271" s="2">
        <v>1.940458</v>
      </c>
      <c r="K271" s="2"/>
      <c r="L271" s="2"/>
      <c r="M271" s="2"/>
      <c r="N271" s="2"/>
      <c r="O271" s="2"/>
      <c r="P271" s="2"/>
      <c r="Q271" s="2"/>
      <c r="R271" s="2"/>
      <c r="S271" s="2"/>
      <c r="T271" s="2"/>
      <c r="U271" s="2"/>
      <c r="V271" s="2"/>
      <c r="W271" s="2"/>
      <c r="X271" s="2"/>
      <c r="Y271" s="2"/>
      <c r="Z271" s="2"/>
    </row>
    <row r="272" spans="1:26" ht="15.75" customHeight="1" x14ac:dyDescent="0.25">
      <c r="A272" s="2"/>
      <c r="B272" s="1">
        <v>7</v>
      </c>
      <c r="C272" s="1">
        <v>1.99</v>
      </c>
      <c r="D272" s="2"/>
      <c r="E272" s="1">
        <v>9</v>
      </c>
      <c r="F272" s="1">
        <v>2.0099999999999998</v>
      </c>
      <c r="G272" s="1">
        <f t="shared" si="22"/>
        <v>4.0400999999999989</v>
      </c>
      <c r="H272" s="35"/>
      <c r="I272" s="2">
        <v>2.0914999999999999</v>
      </c>
      <c r="J272" s="2">
        <v>1.940458</v>
      </c>
      <c r="K272" s="2"/>
      <c r="L272" s="2"/>
      <c r="M272" s="2"/>
      <c r="N272" s="2"/>
      <c r="O272" s="2"/>
      <c r="P272" s="2"/>
      <c r="Q272" s="2"/>
      <c r="R272" s="2"/>
      <c r="S272" s="2"/>
      <c r="T272" s="2"/>
      <c r="U272" s="2"/>
      <c r="V272" s="2"/>
      <c r="W272" s="2"/>
      <c r="X272" s="2"/>
      <c r="Y272" s="2"/>
      <c r="Z272" s="2"/>
    </row>
    <row r="273" spans="1:26" ht="15.75" customHeight="1" x14ac:dyDescent="0.25">
      <c r="A273" s="2"/>
      <c r="B273" s="1">
        <v>8</v>
      </c>
      <c r="C273" s="1">
        <v>2.0299999999999998</v>
      </c>
      <c r="D273" s="2"/>
      <c r="E273" s="1">
        <v>10</v>
      </c>
      <c r="F273" s="1">
        <v>2.04</v>
      </c>
      <c r="G273" s="1">
        <f t="shared" si="22"/>
        <v>4.1616</v>
      </c>
      <c r="H273" s="36"/>
      <c r="I273" s="2">
        <v>2.0914999999999999</v>
      </c>
      <c r="J273" s="2">
        <v>1.940458</v>
      </c>
      <c r="K273" s="2"/>
      <c r="L273" s="2"/>
      <c r="M273" s="2"/>
      <c r="N273" s="2"/>
      <c r="O273" s="2"/>
      <c r="P273" s="2"/>
      <c r="Q273" s="2"/>
      <c r="R273" s="2"/>
      <c r="S273" s="2"/>
      <c r="T273" s="2"/>
      <c r="U273" s="2"/>
      <c r="V273" s="2"/>
      <c r="W273" s="2"/>
      <c r="X273" s="2"/>
      <c r="Y273" s="2"/>
      <c r="Z273" s="2"/>
    </row>
    <row r="274" spans="1:26" ht="15.75" customHeight="1" x14ac:dyDescent="0.25">
      <c r="A274" s="2"/>
      <c r="B274" s="1">
        <v>9</v>
      </c>
      <c r="C274" s="1">
        <v>2.0099999999999998</v>
      </c>
      <c r="D274" s="2"/>
      <c r="E274" s="1" t="s">
        <v>50</v>
      </c>
      <c r="F274" s="1">
        <f t="shared" ref="F274:G274" si="23">SUM(F264:F273)</f>
        <v>20.159999999999997</v>
      </c>
      <c r="G274" s="1">
        <f t="shared" si="23"/>
        <v>40.655399999999993</v>
      </c>
      <c r="H274" s="1">
        <f>F274^2</f>
        <v>406.42559999999986</v>
      </c>
      <c r="I274" s="2" t="s">
        <v>134</v>
      </c>
      <c r="J274" s="2" t="s">
        <v>135</v>
      </c>
      <c r="K274" s="2"/>
      <c r="L274" s="2"/>
      <c r="M274" s="2"/>
      <c r="N274" s="2"/>
      <c r="O274" s="2"/>
      <c r="P274" s="2"/>
      <c r="Q274" s="2"/>
      <c r="R274" s="2"/>
      <c r="S274" s="2"/>
      <c r="T274" s="2"/>
      <c r="U274" s="2"/>
      <c r="V274" s="2"/>
      <c r="W274" s="2"/>
      <c r="X274" s="2"/>
      <c r="Y274" s="2"/>
      <c r="Z274" s="2"/>
    </row>
    <row r="275" spans="1:26" ht="15.75" customHeight="1" x14ac:dyDescent="0.25">
      <c r="A275" s="2"/>
      <c r="B275" s="1">
        <v>10</v>
      </c>
      <c r="C275" s="1">
        <v>2.04</v>
      </c>
      <c r="D275" s="2"/>
      <c r="E275" s="2" t="s">
        <v>136</v>
      </c>
      <c r="F275" s="2">
        <f>F274/10</f>
        <v>2.0159999999999996</v>
      </c>
      <c r="G275" s="2" t="s">
        <v>137</v>
      </c>
      <c r="H275" s="2">
        <f>STDEV(F264:F273)</f>
        <v>3.7771241264574117E-2</v>
      </c>
      <c r="I275" s="2" t="s">
        <v>138</v>
      </c>
      <c r="J275" s="2">
        <f>40*SQRT(10*G274-H274)/F274</f>
        <v>0.71097114552273133</v>
      </c>
      <c r="K275" s="2"/>
      <c r="L275" s="2"/>
      <c r="M275" s="2"/>
      <c r="N275" s="2"/>
      <c r="O275" s="2"/>
      <c r="P275" s="2"/>
      <c r="Q275" s="2"/>
      <c r="R275" s="2"/>
      <c r="S275" s="2"/>
      <c r="T275" s="2"/>
      <c r="U275" s="2"/>
      <c r="V275" s="2"/>
      <c r="W275" s="2"/>
      <c r="X275" s="2"/>
      <c r="Y275" s="2"/>
      <c r="Z275" s="2"/>
    </row>
    <row r="276" spans="1:26" ht="15.75" customHeight="1" x14ac:dyDescent="0.2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x14ac:dyDescent="0.25">
      <c r="A277" s="2"/>
      <c r="B277" s="2" t="s">
        <v>52</v>
      </c>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x14ac:dyDescent="0.25">
      <c r="A278" s="2"/>
      <c r="B278" s="1" t="s">
        <v>25</v>
      </c>
      <c r="C278" s="1" t="s">
        <v>55</v>
      </c>
      <c r="D278" s="1" t="s">
        <v>56</v>
      </c>
      <c r="E278" s="1" t="s">
        <v>57</v>
      </c>
      <c r="F278" s="1" t="s">
        <v>58</v>
      </c>
      <c r="G278" s="2"/>
      <c r="H278" s="2"/>
      <c r="I278" s="2"/>
      <c r="J278" s="2"/>
      <c r="K278" s="2"/>
      <c r="L278" s="2"/>
      <c r="M278" s="2"/>
      <c r="N278" s="2"/>
      <c r="O278" s="2"/>
      <c r="P278" s="2"/>
      <c r="Q278" s="2"/>
      <c r="R278" s="2"/>
      <c r="S278" s="2"/>
      <c r="T278" s="2"/>
      <c r="U278" s="2"/>
      <c r="V278" s="2"/>
      <c r="W278" s="2"/>
      <c r="X278" s="2"/>
      <c r="Y278" s="2"/>
      <c r="Z278" s="2"/>
    </row>
    <row r="279" spans="1:26" ht="15.75" customHeight="1" x14ac:dyDescent="0.25">
      <c r="A279" s="2"/>
      <c r="B279" s="4">
        <v>1</v>
      </c>
      <c r="C279" s="3" t="s">
        <v>59</v>
      </c>
      <c r="D279" s="3" t="s">
        <v>60</v>
      </c>
      <c r="E279" s="1" t="s">
        <v>61</v>
      </c>
      <c r="F279" s="7" t="s">
        <v>62</v>
      </c>
      <c r="G279" s="2"/>
      <c r="H279" s="2"/>
      <c r="I279" s="2"/>
      <c r="J279" s="2"/>
      <c r="K279" s="2"/>
      <c r="L279" s="2"/>
      <c r="M279" s="2"/>
      <c r="N279" s="2"/>
      <c r="O279" s="2"/>
      <c r="P279" s="2"/>
      <c r="Q279" s="2"/>
      <c r="R279" s="2"/>
      <c r="S279" s="2"/>
      <c r="T279" s="2"/>
      <c r="U279" s="2"/>
      <c r="V279" s="2"/>
      <c r="W279" s="2"/>
      <c r="X279" s="2"/>
      <c r="Y279" s="2"/>
      <c r="Z279" s="2"/>
    </row>
    <row r="280" spans="1:26" ht="15.75" customHeight="1" x14ac:dyDescent="0.25">
      <c r="A280" s="2"/>
      <c r="B280" s="4">
        <v>2</v>
      </c>
      <c r="C280" s="3" t="s">
        <v>63</v>
      </c>
      <c r="D280" s="3" t="s">
        <v>64</v>
      </c>
      <c r="E280" s="1" t="s">
        <v>65</v>
      </c>
      <c r="F280" s="7" t="s">
        <v>66</v>
      </c>
      <c r="G280" s="2"/>
      <c r="H280" s="2"/>
      <c r="I280" s="2"/>
      <c r="J280" s="2"/>
      <c r="K280" s="2"/>
      <c r="L280" s="2"/>
      <c r="M280" s="2"/>
      <c r="N280" s="2"/>
      <c r="O280" s="2"/>
      <c r="P280" s="2"/>
      <c r="Q280" s="2"/>
      <c r="R280" s="2"/>
      <c r="S280" s="2"/>
      <c r="T280" s="2"/>
      <c r="U280" s="2"/>
      <c r="V280" s="2"/>
      <c r="W280" s="2"/>
      <c r="X280" s="2"/>
      <c r="Y280" s="2"/>
      <c r="Z280" s="2"/>
    </row>
    <row r="281" spans="1:26" ht="15.75" customHeight="1" x14ac:dyDescent="0.25">
      <c r="A281" s="2"/>
      <c r="B281" s="4">
        <v>3</v>
      </c>
      <c r="C281" s="3" t="s">
        <v>67</v>
      </c>
      <c r="D281" s="3" t="s">
        <v>68</v>
      </c>
      <c r="E281" s="1" t="s">
        <v>69</v>
      </c>
      <c r="F281" s="7" t="s">
        <v>70</v>
      </c>
      <c r="G281" s="2"/>
      <c r="H281" s="2"/>
      <c r="I281" s="2"/>
      <c r="J281" s="2"/>
      <c r="K281" s="2"/>
      <c r="L281" s="2"/>
      <c r="M281" s="2"/>
      <c r="N281" s="2"/>
      <c r="O281" s="2"/>
      <c r="P281" s="2"/>
      <c r="Q281" s="2"/>
      <c r="R281" s="2"/>
      <c r="S281" s="2"/>
      <c r="T281" s="2"/>
      <c r="U281" s="2"/>
      <c r="V281" s="2"/>
      <c r="W281" s="2"/>
      <c r="X281" s="2"/>
      <c r="Y281" s="2"/>
      <c r="Z281" s="2"/>
    </row>
    <row r="282" spans="1:26" ht="15.75" customHeight="1" x14ac:dyDescent="0.25">
      <c r="A282" s="2"/>
      <c r="B282" s="4">
        <v>4</v>
      </c>
      <c r="C282" s="3" t="s">
        <v>71</v>
      </c>
      <c r="D282" s="3" t="s">
        <v>64</v>
      </c>
      <c r="E282" s="1" t="s">
        <v>72</v>
      </c>
      <c r="F282" s="7" t="s">
        <v>73</v>
      </c>
      <c r="G282" s="2"/>
      <c r="H282" s="2"/>
      <c r="I282" s="2"/>
      <c r="J282" s="2"/>
      <c r="K282" s="2"/>
      <c r="L282" s="2"/>
      <c r="M282" s="2"/>
      <c r="N282" s="2"/>
      <c r="O282" s="2"/>
      <c r="P282" s="2"/>
      <c r="Q282" s="2"/>
      <c r="R282" s="2"/>
      <c r="S282" s="2"/>
      <c r="T282" s="2"/>
      <c r="U282" s="2"/>
      <c r="V282" s="2"/>
      <c r="W282" s="2"/>
      <c r="X282" s="2"/>
      <c r="Y282" s="2"/>
      <c r="Z282" s="2"/>
    </row>
    <row r="283" spans="1:26" ht="15.75" customHeight="1" x14ac:dyDescent="0.25">
      <c r="A283" s="2"/>
      <c r="B283" s="39" t="s">
        <v>74</v>
      </c>
      <c r="C283" s="40"/>
      <c r="D283" s="40"/>
      <c r="E283" s="41"/>
      <c r="F283" s="7" t="s">
        <v>75</v>
      </c>
      <c r="G283" s="2"/>
      <c r="H283" s="2"/>
      <c r="I283" s="2"/>
      <c r="J283" s="2"/>
      <c r="K283" s="2"/>
      <c r="L283" s="2"/>
      <c r="M283" s="2"/>
      <c r="N283" s="2"/>
      <c r="O283" s="2"/>
      <c r="P283" s="2"/>
      <c r="Q283" s="2"/>
      <c r="R283" s="2"/>
      <c r="S283" s="2"/>
      <c r="T283" s="2"/>
      <c r="U283" s="2"/>
      <c r="V283" s="2"/>
      <c r="W283" s="2"/>
      <c r="X283" s="2"/>
      <c r="Y283" s="2"/>
      <c r="Z283" s="2"/>
    </row>
    <row r="284" spans="1:26" ht="15.75" customHeight="1"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x14ac:dyDescent="0.25">
      <c r="A285" s="2"/>
      <c r="B285" s="2" t="s">
        <v>76</v>
      </c>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x14ac:dyDescent="0.25">
      <c r="A286" s="2"/>
      <c r="B286" s="1" t="s">
        <v>25</v>
      </c>
      <c r="C286" s="39" t="s">
        <v>55</v>
      </c>
      <c r="D286" s="41"/>
      <c r="E286" s="1" t="s">
        <v>77</v>
      </c>
      <c r="F286" s="2"/>
      <c r="G286" s="3" t="s">
        <v>25</v>
      </c>
      <c r="H286" s="3" t="s">
        <v>78</v>
      </c>
      <c r="I286" s="3" t="s">
        <v>79</v>
      </c>
      <c r="J286" s="3" t="s">
        <v>80</v>
      </c>
      <c r="K286" s="3" t="s">
        <v>81</v>
      </c>
      <c r="L286" s="3" t="s">
        <v>82</v>
      </c>
      <c r="M286" s="3" t="s">
        <v>83</v>
      </c>
      <c r="N286" s="2"/>
      <c r="O286" s="2"/>
      <c r="P286" s="2"/>
      <c r="Q286" s="2"/>
      <c r="R286" s="2"/>
      <c r="S286" s="2"/>
      <c r="T286" s="2"/>
      <c r="U286" s="2"/>
      <c r="V286" s="2"/>
      <c r="W286" s="2"/>
      <c r="X286" s="2"/>
      <c r="Y286" s="2"/>
      <c r="Z286" s="2"/>
    </row>
    <row r="287" spans="1:26" ht="15.75" customHeight="1" x14ac:dyDescent="0.25">
      <c r="A287" s="2"/>
      <c r="B287" s="4">
        <v>1</v>
      </c>
      <c r="C287" s="4" t="s">
        <v>85</v>
      </c>
      <c r="D287" s="4" t="s">
        <v>86</v>
      </c>
      <c r="E287" s="1">
        <v>8</v>
      </c>
      <c r="F287" s="2"/>
      <c r="G287" s="3">
        <v>1</v>
      </c>
      <c r="H287" s="3" t="s">
        <v>87</v>
      </c>
      <c r="I287" s="3">
        <f>F275</f>
        <v>2.0159999999999996</v>
      </c>
      <c r="J287" s="8" t="s">
        <v>75</v>
      </c>
      <c r="K287" s="3">
        <f>I287*1.41</f>
        <v>2.8425599999999993</v>
      </c>
      <c r="L287" s="3">
        <v>70</v>
      </c>
      <c r="M287" s="3">
        <f>K287+1.7</f>
        <v>4.542559999999999</v>
      </c>
      <c r="N287" s="2"/>
      <c r="O287" s="2"/>
      <c r="P287" s="2"/>
      <c r="Q287" s="2"/>
      <c r="R287" s="2"/>
      <c r="S287" s="2"/>
      <c r="T287" s="2"/>
      <c r="U287" s="2"/>
      <c r="V287" s="2"/>
      <c r="W287" s="2"/>
      <c r="X287" s="2"/>
      <c r="Y287" s="2"/>
      <c r="Z287" s="2"/>
    </row>
    <row r="288" spans="1:26" ht="15.75" customHeight="1" x14ac:dyDescent="0.25">
      <c r="A288" s="2"/>
      <c r="B288" s="4">
        <v>2</v>
      </c>
      <c r="C288" s="4" t="s">
        <v>88</v>
      </c>
      <c r="D288" s="4" t="s">
        <v>89</v>
      </c>
      <c r="E288" s="1">
        <v>1</v>
      </c>
      <c r="F288" s="2"/>
      <c r="G288" s="2" t="s">
        <v>90</v>
      </c>
      <c r="H288" s="2"/>
      <c r="I288" s="2"/>
      <c r="J288" s="2"/>
      <c r="K288" s="2"/>
      <c r="L288" s="2"/>
      <c r="M288" s="2"/>
      <c r="N288" s="2"/>
      <c r="O288" s="2"/>
      <c r="P288" s="2"/>
      <c r="Q288" s="2"/>
      <c r="R288" s="2"/>
      <c r="S288" s="2"/>
      <c r="T288" s="2"/>
      <c r="U288" s="2"/>
      <c r="V288" s="2"/>
      <c r="W288" s="2"/>
      <c r="X288" s="2"/>
      <c r="Y288" s="2"/>
      <c r="Z288" s="2"/>
    </row>
    <row r="289" spans="1:26" ht="15.75" customHeight="1" x14ac:dyDescent="0.25">
      <c r="A289" s="2"/>
      <c r="B289" s="4">
        <v>3</v>
      </c>
      <c r="C289" s="4" t="s">
        <v>92</v>
      </c>
      <c r="D289" s="4" t="s">
        <v>93</v>
      </c>
      <c r="E289" s="1">
        <v>3</v>
      </c>
      <c r="F289" s="2"/>
      <c r="G289" s="2"/>
      <c r="H289" s="2"/>
      <c r="I289" s="2"/>
      <c r="J289" s="2"/>
      <c r="K289" s="2"/>
      <c r="L289" s="2"/>
      <c r="M289" s="2"/>
      <c r="N289" s="2"/>
      <c r="O289" s="2"/>
      <c r="P289" s="2"/>
      <c r="Q289" s="2"/>
      <c r="R289" s="2"/>
      <c r="S289" s="2"/>
      <c r="T289" s="2"/>
      <c r="U289" s="2"/>
      <c r="V289" s="2"/>
      <c r="W289" s="2"/>
      <c r="X289" s="2"/>
      <c r="Y289" s="2"/>
      <c r="Z289" s="2"/>
    </row>
    <row r="290" spans="1:26" ht="15.75" customHeight="1" x14ac:dyDescent="0.25">
      <c r="A290" s="2"/>
      <c r="B290" s="4">
        <v>4</v>
      </c>
      <c r="C290" s="4" t="s">
        <v>94</v>
      </c>
      <c r="D290" s="4" t="s">
        <v>95</v>
      </c>
      <c r="E290" s="1">
        <v>15</v>
      </c>
      <c r="F290" s="2"/>
      <c r="G290" s="2"/>
      <c r="H290" s="2"/>
      <c r="I290" s="2"/>
      <c r="J290" s="2"/>
      <c r="K290" s="2"/>
      <c r="L290" s="2"/>
      <c r="M290" s="2"/>
      <c r="N290" s="2"/>
      <c r="O290" s="2"/>
      <c r="P290" s="2"/>
      <c r="Q290" s="2"/>
      <c r="R290" s="2"/>
      <c r="S290" s="2"/>
      <c r="T290" s="2"/>
      <c r="U290" s="2"/>
      <c r="V290" s="2"/>
      <c r="W290" s="2"/>
      <c r="X290" s="2"/>
      <c r="Y290" s="2"/>
      <c r="Z290" s="2"/>
    </row>
    <row r="291" spans="1:26" ht="15.75" customHeight="1" x14ac:dyDescent="0.25">
      <c r="A291" s="2"/>
      <c r="B291" s="4">
        <v>5</v>
      </c>
      <c r="C291" s="4" t="s">
        <v>96</v>
      </c>
      <c r="D291" s="4" t="s">
        <v>97</v>
      </c>
      <c r="E291" s="1">
        <v>20</v>
      </c>
      <c r="F291" s="2"/>
      <c r="G291" s="2"/>
      <c r="H291" s="2"/>
      <c r="I291" s="2"/>
      <c r="J291" s="2"/>
      <c r="K291" s="2"/>
      <c r="L291" s="2"/>
      <c r="M291" s="2"/>
      <c r="N291" s="2"/>
      <c r="O291" s="2"/>
      <c r="P291" s="2"/>
      <c r="Q291" s="2"/>
      <c r="R291" s="2"/>
      <c r="S291" s="2"/>
      <c r="T291" s="2"/>
      <c r="U291" s="2"/>
      <c r="V291" s="2"/>
      <c r="W291" s="2"/>
      <c r="X291" s="2"/>
      <c r="Y291" s="2"/>
      <c r="Z291" s="2"/>
    </row>
    <row r="292" spans="1:26" ht="15.75" customHeight="1" x14ac:dyDescent="0.25">
      <c r="A292" s="2"/>
      <c r="B292" s="4">
        <v>6</v>
      </c>
      <c r="C292" s="4" t="s">
        <v>98</v>
      </c>
      <c r="D292" s="4" t="s">
        <v>99</v>
      </c>
      <c r="E292" s="1">
        <v>20</v>
      </c>
      <c r="F292" s="2"/>
      <c r="G292" s="2"/>
      <c r="H292" s="2"/>
      <c r="I292" s="2"/>
      <c r="J292" s="2"/>
      <c r="K292" s="2"/>
      <c r="L292" s="2"/>
      <c r="M292" s="2"/>
      <c r="N292" s="2"/>
      <c r="O292" s="2"/>
      <c r="P292" s="2"/>
      <c r="Q292" s="2"/>
      <c r="R292" s="2"/>
      <c r="S292" s="2"/>
      <c r="T292" s="2"/>
      <c r="U292" s="2"/>
      <c r="V292" s="2"/>
      <c r="W292" s="2"/>
      <c r="X292" s="2"/>
      <c r="Y292" s="2"/>
      <c r="Z292" s="2"/>
    </row>
    <row r="293" spans="1:26" ht="15.75" customHeight="1" x14ac:dyDescent="0.25">
      <c r="A293" s="2"/>
      <c r="B293" s="4">
        <v>7</v>
      </c>
      <c r="C293" s="4" t="s">
        <v>100</v>
      </c>
      <c r="D293" s="4" t="s">
        <v>101</v>
      </c>
      <c r="E293" s="1">
        <v>3</v>
      </c>
      <c r="F293" s="2"/>
      <c r="G293" s="2"/>
      <c r="H293" s="2"/>
      <c r="I293" s="2"/>
      <c r="J293" s="2"/>
      <c r="K293" s="2"/>
      <c r="L293" s="2"/>
      <c r="M293" s="2"/>
      <c r="N293" s="2"/>
      <c r="O293" s="2"/>
      <c r="P293" s="2"/>
      <c r="Q293" s="2"/>
      <c r="R293" s="2"/>
      <c r="S293" s="2"/>
      <c r="T293" s="2"/>
      <c r="U293" s="2"/>
      <c r="V293" s="2"/>
      <c r="W293" s="2"/>
      <c r="X293" s="2"/>
      <c r="Y293" s="2"/>
      <c r="Z293" s="2"/>
    </row>
    <row r="294" spans="1:26" ht="15.75" customHeight="1" x14ac:dyDescent="0.25">
      <c r="A294" s="2"/>
      <c r="B294" s="39" t="s">
        <v>74</v>
      </c>
      <c r="C294" s="40"/>
      <c r="D294" s="41"/>
      <c r="E294" s="1">
        <f>SUM(E287:E293)</f>
        <v>70</v>
      </c>
      <c r="F294" s="2"/>
      <c r="G294" s="2"/>
      <c r="H294" s="2"/>
      <c r="I294" s="2"/>
      <c r="J294" s="2"/>
      <c r="K294" s="2"/>
      <c r="L294" s="2"/>
      <c r="M294" s="2"/>
      <c r="N294" s="2"/>
      <c r="O294" s="2"/>
      <c r="P294" s="2"/>
      <c r="Q294" s="2"/>
      <c r="R294" s="2"/>
      <c r="S294" s="2"/>
      <c r="T294" s="2"/>
      <c r="U294" s="2"/>
      <c r="V294" s="2"/>
      <c r="W294" s="2"/>
      <c r="X294" s="2"/>
      <c r="Y294" s="2"/>
      <c r="Z294" s="2"/>
    </row>
    <row r="295" spans="1:26" ht="15.75" customHeight="1"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x14ac:dyDescent="0.25">
      <c r="A296" s="2"/>
      <c r="B296" s="2"/>
      <c r="C296" s="2"/>
      <c r="D296" s="2"/>
      <c r="E296" s="1" t="s">
        <v>25</v>
      </c>
      <c r="F296" s="1" t="s">
        <v>46</v>
      </c>
      <c r="G296" s="1" t="s">
        <v>47</v>
      </c>
      <c r="H296" s="1" t="s">
        <v>48</v>
      </c>
      <c r="I296" s="2"/>
      <c r="J296" s="2"/>
      <c r="K296" s="2"/>
      <c r="L296" s="2"/>
      <c r="M296" s="2"/>
      <c r="N296" s="2"/>
      <c r="O296" s="2"/>
      <c r="P296" s="2"/>
      <c r="Q296" s="2"/>
      <c r="R296" s="2"/>
      <c r="S296" s="2"/>
      <c r="T296" s="2"/>
      <c r="U296" s="2"/>
      <c r="V296" s="2"/>
      <c r="W296" s="2"/>
      <c r="X296" s="2"/>
      <c r="Y296" s="2"/>
      <c r="Z296" s="2"/>
    </row>
    <row r="297" spans="1:26" ht="15.75" customHeight="1" x14ac:dyDescent="0.25">
      <c r="A297" s="2"/>
      <c r="B297" s="2"/>
      <c r="C297" s="2"/>
      <c r="D297" s="2"/>
      <c r="E297" s="1">
        <v>1</v>
      </c>
      <c r="F297" s="1">
        <v>2.23</v>
      </c>
      <c r="G297" s="1">
        <f t="shared" ref="G297:G306" si="24">F297^2</f>
        <v>4.9729000000000001</v>
      </c>
      <c r="H297" s="34"/>
      <c r="I297" s="2"/>
      <c r="J297" s="2"/>
      <c r="K297" s="2"/>
      <c r="L297" s="2"/>
      <c r="M297" s="2"/>
      <c r="N297" s="2"/>
      <c r="O297" s="2"/>
      <c r="P297" s="2"/>
      <c r="Q297" s="2"/>
      <c r="R297" s="2"/>
      <c r="S297" s="2"/>
      <c r="T297" s="2"/>
      <c r="U297" s="2"/>
      <c r="V297" s="2"/>
      <c r="W297" s="2"/>
      <c r="X297" s="2"/>
      <c r="Y297" s="2"/>
      <c r="Z297" s="2"/>
    </row>
    <row r="298" spans="1:26" ht="15.75" customHeight="1" x14ac:dyDescent="0.25">
      <c r="A298" s="2"/>
      <c r="B298" s="2"/>
      <c r="C298" s="2"/>
      <c r="D298" s="2"/>
      <c r="E298" s="1">
        <v>2</v>
      </c>
      <c r="F298" s="1">
        <v>2.31</v>
      </c>
      <c r="G298" s="1">
        <f t="shared" si="24"/>
        <v>5.3361000000000001</v>
      </c>
      <c r="H298" s="35"/>
      <c r="I298" s="2"/>
      <c r="J298" s="2"/>
      <c r="K298" s="2"/>
      <c r="L298" s="2"/>
      <c r="M298" s="2"/>
      <c r="N298" s="2"/>
      <c r="O298" s="2"/>
      <c r="P298" s="2"/>
      <c r="Q298" s="2"/>
      <c r="R298" s="2"/>
      <c r="S298" s="2"/>
      <c r="T298" s="2"/>
      <c r="U298" s="2"/>
      <c r="V298" s="2"/>
      <c r="W298" s="2"/>
      <c r="X298" s="2"/>
      <c r="Y298" s="2"/>
      <c r="Z298" s="2"/>
    </row>
    <row r="299" spans="1:26" ht="15.75" customHeight="1" x14ac:dyDescent="0.25">
      <c r="A299" s="2"/>
      <c r="B299" s="2"/>
      <c r="C299" s="2"/>
      <c r="D299" s="2"/>
      <c r="E299" s="1">
        <v>3</v>
      </c>
      <c r="F299" s="1">
        <v>2.34</v>
      </c>
      <c r="G299" s="1">
        <f t="shared" si="24"/>
        <v>5.4755999999999991</v>
      </c>
      <c r="H299" s="35"/>
      <c r="I299" s="2"/>
      <c r="J299" s="2"/>
      <c r="K299" s="2"/>
      <c r="L299" s="2"/>
      <c r="M299" s="2"/>
      <c r="N299" s="2"/>
      <c r="O299" s="2"/>
      <c r="P299" s="2"/>
      <c r="Q299" s="2"/>
      <c r="R299" s="2"/>
      <c r="S299" s="2"/>
      <c r="T299" s="2"/>
      <c r="U299" s="2"/>
      <c r="V299" s="2"/>
      <c r="W299" s="2"/>
      <c r="X299" s="2"/>
      <c r="Y299" s="2"/>
      <c r="Z299" s="2"/>
    </row>
    <row r="300" spans="1:26" ht="15.75" customHeight="1" x14ac:dyDescent="0.25">
      <c r="A300" s="2"/>
      <c r="B300" s="2"/>
      <c r="C300" s="2"/>
      <c r="D300" s="2"/>
      <c r="E300" s="1">
        <v>4</v>
      </c>
      <c r="F300" s="1">
        <v>2.2599999999999998</v>
      </c>
      <c r="G300" s="1">
        <f t="shared" si="24"/>
        <v>5.1075999999999988</v>
      </c>
      <c r="H300" s="35"/>
      <c r="I300" s="2"/>
      <c r="J300" s="2"/>
      <c r="K300" s="2"/>
      <c r="L300" s="2"/>
      <c r="M300" s="2"/>
      <c r="N300" s="2"/>
      <c r="O300" s="2"/>
      <c r="P300" s="2"/>
      <c r="Q300" s="2"/>
      <c r="R300" s="2"/>
      <c r="S300" s="2"/>
      <c r="T300" s="2"/>
      <c r="U300" s="2"/>
      <c r="V300" s="2"/>
      <c r="W300" s="2"/>
      <c r="X300" s="2"/>
      <c r="Y300" s="2"/>
      <c r="Z300" s="2"/>
    </row>
    <row r="301" spans="1:26" ht="15.75" customHeight="1" x14ac:dyDescent="0.25">
      <c r="A301" s="2"/>
      <c r="B301" s="2"/>
      <c r="C301" s="2"/>
      <c r="D301" s="2"/>
      <c r="E301" s="1">
        <v>5</v>
      </c>
      <c r="F301" s="1">
        <v>2.34</v>
      </c>
      <c r="G301" s="1">
        <f t="shared" si="24"/>
        <v>5.4755999999999991</v>
      </c>
      <c r="H301" s="35"/>
      <c r="I301" s="2"/>
      <c r="J301" s="2"/>
      <c r="K301" s="2"/>
      <c r="L301" s="2"/>
      <c r="M301" s="2"/>
      <c r="N301" s="2"/>
      <c r="O301" s="2"/>
      <c r="P301" s="2"/>
      <c r="Q301" s="2"/>
      <c r="R301" s="2"/>
      <c r="S301" s="2"/>
      <c r="T301" s="2"/>
      <c r="U301" s="2"/>
      <c r="V301" s="2"/>
      <c r="W301" s="2"/>
      <c r="X301" s="2"/>
      <c r="Y301" s="2"/>
      <c r="Z301" s="2"/>
    </row>
    <row r="302" spans="1:26" ht="15.75" customHeight="1" x14ac:dyDescent="0.25">
      <c r="A302" s="2"/>
      <c r="B302" s="2"/>
      <c r="C302" s="2"/>
      <c r="D302" s="2"/>
      <c r="E302" s="1">
        <v>6</v>
      </c>
      <c r="F302" s="1">
        <v>2.31</v>
      </c>
      <c r="G302" s="1">
        <f t="shared" si="24"/>
        <v>5.3361000000000001</v>
      </c>
      <c r="H302" s="35"/>
      <c r="I302" s="2"/>
      <c r="J302" s="2"/>
      <c r="K302" s="2"/>
      <c r="L302" s="2"/>
      <c r="M302" s="2"/>
      <c r="N302" s="2"/>
      <c r="O302" s="2"/>
      <c r="P302" s="2"/>
      <c r="Q302" s="2"/>
      <c r="R302" s="2"/>
      <c r="S302" s="2"/>
      <c r="T302" s="2"/>
      <c r="U302" s="2"/>
      <c r="V302" s="2"/>
      <c r="W302" s="2"/>
      <c r="X302" s="2"/>
      <c r="Y302" s="2"/>
      <c r="Z302" s="2"/>
    </row>
    <row r="303" spans="1:26" ht="15.75" customHeight="1" x14ac:dyDescent="0.25">
      <c r="A303" s="2"/>
      <c r="B303" s="2"/>
      <c r="C303" s="2"/>
      <c r="D303" s="2"/>
      <c r="E303" s="1">
        <v>7</v>
      </c>
      <c r="F303" s="1">
        <v>2.29</v>
      </c>
      <c r="G303" s="1">
        <f t="shared" si="24"/>
        <v>5.2441000000000004</v>
      </c>
      <c r="H303" s="35"/>
      <c r="I303" s="2"/>
      <c r="J303" s="2"/>
      <c r="K303" s="2"/>
      <c r="L303" s="2"/>
      <c r="M303" s="2"/>
      <c r="N303" s="2"/>
      <c r="O303" s="2"/>
      <c r="P303" s="2"/>
      <c r="Q303" s="2"/>
      <c r="R303" s="2"/>
      <c r="S303" s="2"/>
      <c r="T303" s="2"/>
      <c r="U303" s="2"/>
      <c r="V303" s="2"/>
      <c r="W303" s="2"/>
      <c r="X303" s="2"/>
      <c r="Y303" s="2"/>
      <c r="Z303" s="2"/>
    </row>
    <row r="304" spans="1:26" ht="15.75" customHeight="1" x14ac:dyDescent="0.25">
      <c r="A304" s="2"/>
      <c r="B304" s="2"/>
      <c r="C304" s="2"/>
      <c r="D304" s="2"/>
      <c r="E304" s="1">
        <v>8</v>
      </c>
      <c r="F304" s="1">
        <v>2.23</v>
      </c>
      <c r="G304" s="1">
        <f t="shared" si="24"/>
        <v>4.9729000000000001</v>
      </c>
      <c r="H304" s="35"/>
      <c r="I304" s="2"/>
      <c r="J304" s="2"/>
      <c r="K304" s="2"/>
      <c r="L304" s="2"/>
      <c r="M304" s="2"/>
      <c r="N304" s="2"/>
      <c r="O304" s="2"/>
      <c r="P304" s="2"/>
      <c r="Q304" s="2"/>
      <c r="R304" s="2"/>
      <c r="S304" s="2"/>
      <c r="T304" s="2"/>
      <c r="U304" s="2"/>
      <c r="V304" s="2"/>
      <c r="W304" s="2"/>
      <c r="X304" s="2"/>
      <c r="Y304" s="2"/>
      <c r="Z304" s="2"/>
    </row>
    <row r="305" spans="1:26" ht="15.75" customHeight="1" x14ac:dyDescent="0.25">
      <c r="A305" s="2"/>
      <c r="B305" s="2"/>
      <c r="C305" s="2"/>
      <c r="D305" s="2"/>
      <c r="E305" s="1">
        <v>9</v>
      </c>
      <c r="F305" s="1">
        <v>2.34</v>
      </c>
      <c r="G305" s="1">
        <f t="shared" si="24"/>
        <v>5.4755999999999991</v>
      </c>
      <c r="H305" s="35"/>
      <c r="I305" s="2"/>
      <c r="J305" s="2"/>
      <c r="K305" s="2"/>
      <c r="L305" s="2"/>
      <c r="M305" s="2"/>
      <c r="N305" s="2"/>
      <c r="O305" s="2"/>
      <c r="P305" s="2"/>
      <c r="Q305" s="2"/>
      <c r="R305" s="2"/>
      <c r="S305" s="2"/>
      <c r="T305" s="2"/>
      <c r="U305" s="2"/>
      <c r="V305" s="2"/>
      <c r="W305" s="2"/>
      <c r="X305" s="2"/>
      <c r="Y305" s="2"/>
      <c r="Z305" s="2"/>
    </row>
    <row r="306" spans="1:26" ht="15.75" customHeight="1" x14ac:dyDescent="0.25">
      <c r="A306" s="2"/>
      <c r="B306" s="2"/>
      <c r="C306" s="2"/>
      <c r="D306" s="2"/>
      <c r="E306" s="1">
        <v>10</v>
      </c>
      <c r="F306" s="1">
        <v>2.3199999999999998</v>
      </c>
      <c r="G306" s="1">
        <f t="shared" si="24"/>
        <v>5.3823999999999996</v>
      </c>
      <c r="H306" s="36"/>
      <c r="I306" s="2"/>
      <c r="J306" s="2"/>
      <c r="K306" s="2"/>
      <c r="L306" s="2"/>
      <c r="M306" s="2"/>
      <c r="N306" s="2"/>
      <c r="O306" s="2"/>
      <c r="P306" s="2"/>
      <c r="Q306" s="2"/>
      <c r="R306" s="2"/>
      <c r="S306" s="2"/>
      <c r="T306" s="2"/>
      <c r="U306" s="2"/>
      <c r="V306" s="2"/>
      <c r="W306" s="2"/>
      <c r="X306" s="2"/>
      <c r="Y306" s="2"/>
      <c r="Z306" s="2"/>
    </row>
    <row r="307" spans="1:26" ht="15.75" customHeight="1" x14ac:dyDescent="0.25">
      <c r="A307" s="2"/>
      <c r="B307" s="2"/>
      <c r="C307" s="2"/>
      <c r="D307" s="2"/>
      <c r="E307" s="1" t="s">
        <v>50</v>
      </c>
      <c r="F307" s="1">
        <f t="shared" ref="F307:G307" si="25">SUM(F297:F306)</f>
        <v>22.970000000000002</v>
      </c>
      <c r="G307" s="1">
        <f t="shared" si="25"/>
        <v>52.7789</v>
      </c>
      <c r="H307" s="1">
        <f>F307^2</f>
        <v>527.62090000000012</v>
      </c>
      <c r="I307" s="2"/>
      <c r="J307" s="2"/>
      <c r="K307" s="2"/>
      <c r="L307" s="2"/>
      <c r="M307" s="2"/>
      <c r="N307" s="2"/>
      <c r="O307" s="2"/>
      <c r="P307" s="2"/>
      <c r="Q307" s="2"/>
      <c r="R307" s="2"/>
      <c r="S307" s="2"/>
      <c r="T307" s="2"/>
      <c r="U307" s="2"/>
      <c r="V307" s="2"/>
      <c r="W307" s="2"/>
      <c r="X307" s="2"/>
      <c r="Y307" s="2"/>
      <c r="Z307" s="2"/>
    </row>
    <row r="308" spans="1:26" ht="15.75" customHeight="1"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x14ac:dyDescent="0.25">
      <c r="A310" s="45" t="s">
        <v>25</v>
      </c>
      <c r="B310" s="45" t="s">
        <v>78</v>
      </c>
      <c r="C310" s="42" t="s">
        <v>143</v>
      </c>
      <c r="D310" s="42" t="s">
        <v>45</v>
      </c>
      <c r="E310" s="46" t="s">
        <v>144</v>
      </c>
      <c r="F310" s="40"/>
      <c r="G310" s="42" t="s">
        <v>53</v>
      </c>
      <c r="H310" s="37" t="s">
        <v>145</v>
      </c>
      <c r="I310" s="44" t="s">
        <v>146</v>
      </c>
      <c r="J310" s="2"/>
      <c r="K310" s="2"/>
      <c r="L310" s="2"/>
      <c r="M310" s="2"/>
      <c r="N310" s="2"/>
      <c r="O310" s="2"/>
      <c r="P310" s="2"/>
      <c r="Q310" s="2"/>
      <c r="R310" s="2"/>
      <c r="S310" s="2"/>
      <c r="T310" s="2"/>
      <c r="U310" s="2"/>
      <c r="V310" s="2"/>
      <c r="W310" s="2"/>
      <c r="X310" s="2"/>
      <c r="Y310" s="2"/>
      <c r="Z310" s="2"/>
    </row>
    <row r="311" spans="1:26" ht="15.75" customHeight="1" x14ac:dyDescent="0.25">
      <c r="A311" s="43"/>
      <c r="B311" s="43"/>
      <c r="C311" s="43"/>
      <c r="D311" s="43"/>
      <c r="E311" s="11" t="s">
        <v>134</v>
      </c>
      <c r="F311" s="11" t="s">
        <v>135</v>
      </c>
      <c r="G311" s="43"/>
      <c r="H311" s="38"/>
      <c r="I311" s="36"/>
      <c r="J311" s="2"/>
      <c r="K311" s="2"/>
      <c r="L311" s="2"/>
      <c r="M311" s="2"/>
      <c r="N311" s="2"/>
      <c r="O311" s="2"/>
      <c r="P311" s="2"/>
      <c r="Q311" s="2"/>
      <c r="R311" s="2"/>
      <c r="S311" s="2"/>
      <c r="T311" s="2"/>
      <c r="U311" s="2"/>
      <c r="V311" s="2"/>
      <c r="W311" s="2"/>
      <c r="X311" s="2"/>
      <c r="Y311" s="2"/>
      <c r="Z311" s="2"/>
    </row>
    <row r="312" spans="1:26" ht="15.75" customHeight="1" x14ac:dyDescent="0.25">
      <c r="A312" s="2">
        <v>1</v>
      </c>
      <c r="B312" s="12" t="s">
        <v>91</v>
      </c>
      <c r="C312" s="13">
        <v>5.01</v>
      </c>
      <c r="D312" s="13">
        <v>1.2E-2</v>
      </c>
      <c r="E312" s="13">
        <v>5.0330000000000004</v>
      </c>
      <c r="F312" s="13">
        <v>4.9850000000000003</v>
      </c>
      <c r="G312" s="13">
        <v>0.90600000000000003</v>
      </c>
      <c r="H312" s="14"/>
      <c r="I312" s="3"/>
      <c r="J312" s="2"/>
      <c r="K312" s="2"/>
      <c r="L312" s="2"/>
      <c r="M312" s="2"/>
      <c r="N312" s="2"/>
      <c r="O312" s="2"/>
      <c r="P312" s="2"/>
      <c r="Q312" s="2"/>
      <c r="R312" s="2"/>
      <c r="S312" s="2"/>
      <c r="T312" s="2"/>
      <c r="U312" s="2"/>
      <c r="V312" s="2"/>
      <c r="W312" s="2"/>
      <c r="X312" s="2"/>
      <c r="Y312" s="2"/>
      <c r="Z312" s="2"/>
    </row>
    <row r="313" spans="1:26" ht="15.75" customHeight="1" x14ac:dyDescent="0.25">
      <c r="A313" s="2">
        <v>2</v>
      </c>
      <c r="B313" s="15" t="s">
        <v>30</v>
      </c>
      <c r="C313" s="16">
        <v>2.0089999999999999</v>
      </c>
      <c r="D313" s="13">
        <v>2.5999999999999999E-2</v>
      </c>
      <c r="E313" s="13">
        <v>2.0609999999999999</v>
      </c>
      <c r="F313" s="13">
        <v>1.9570000000000001</v>
      </c>
      <c r="G313" s="13">
        <v>0.49099999999999999</v>
      </c>
      <c r="H313" s="14"/>
      <c r="I313" s="3"/>
      <c r="J313" s="2"/>
      <c r="K313" s="2"/>
      <c r="L313" s="2"/>
      <c r="M313" s="2"/>
      <c r="N313" s="2"/>
      <c r="O313" s="2"/>
      <c r="P313" s="2"/>
      <c r="Q313" s="2"/>
      <c r="R313" s="2"/>
      <c r="S313" s="2"/>
      <c r="T313" s="2"/>
      <c r="U313" s="2"/>
      <c r="V313" s="2"/>
      <c r="W313" s="2"/>
      <c r="X313" s="2"/>
      <c r="Y313" s="2"/>
      <c r="Z313" s="2"/>
    </row>
    <row r="314" spans="1:26" ht="15.75" customHeight="1" x14ac:dyDescent="0.25">
      <c r="A314" s="2">
        <v>3</v>
      </c>
      <c r="B314" s="15" t="s">
        <v>113</v>
      </c>
      <c r="C314" s="16">
        <v>4.0179999999999998</v>
      </c>
      <c r="D314" s="13">
        <v>7.8E-2</v>
      </c>
      <c r="E314" s="13">
        <v>4.1749999999999998</v>
      </c>
      <c r="F314" s="13">
        <v>3.8610000000000002</v>
      </c>
      <c r="G314" s="13">
        <v>0.74</v>
      </c>
      <c r="H314" s="14"/>
      <c r="I314" s="3"/>
      <c r="J314" s="2"/>
      <c r="K314" s="2"/>
      <c r="L314" s="2"/>
      <c r="M314" s="2"/>
      <c r="N314" s="2"/>
      <c r="O314" s="2"/>
      <c r="P314" s="2"/>
      <c r="Q314" s="2"/>
      <c r="R314" s="2"/>
      <c r="S314" s="2"/>
      <c r="T314" s="2"/>
      <c r="U314" s="2"/>
      <c r="V314" s="2"/>
      <c r="W314" s="2"/>
      <c r="X314" s="2"/>
      <c r="Y314" s="2"/>
      <c r="Z314" s="2"/>
    </row>
    <row r="315" spans="1:26" ht="15.75" customHeight="1" x14ac:dyDescent="0.25">
      <c r="A315" s="2">
        <v>4</v>
      </c>
      <c r="B315" s="15" t="s">
        <v>33</v>
      </c>
      <c r="C315" s="16">
        <v>0.02</v>
      </c>
      <c r="D315" s="13">
        <v>1E-3</v>
      </c>
      <c r="E315" s="13">
        <v>2.1999999999999999E-2</v>
      </c>
      <c r="F315" s="13">
        <v>1.7999999999999999E-2</v>
      </c>
      <c r="G315" s="13">
        <v>2.19</v>
      </c>
      <c r="H315" s="14"/>
      <c r="I315" s="3"/>
      <c r="J315" s="2"/>
      <c r="K315" s="2"/>
      <c r="L315" s="2"/>
      <c r="M315" s="2"/>
      <c r="N315" s="2"/>
      <c r="O315" s="2"/>
      <c r="P315" s="2"/>
      <c r="Q315" s="2"/>
      <c r="R315" s="2"/>
      <c r="S315" s="2"/>
      <c r="T315" s="2"/>
      <c r="U315" s="2"/>
      <c r="V315" s="2"/>
      <c r="W315" s="2"/>
      <c r="X315" s="2"/>
      <c r="Y315" s="2"/>
      <c r="Z315" s="2"/>
    </row>
    <row r="316" spans="1:26" ht="15.75" customHeight="1" x14ac:dyDescent="0.25">
      <c r="A316" s="2">
        <v>5</v>
      </c>
      <c r="B316" s="15" t="s">
        <v>34</v>
      </c>
      <c r="C316" s="16">
        <v>2.2970000000000002</v>
      </c>
      <c r="D316" s="13">
        <v>4.2999999999999997E-2</v>
      </c>
      <c r="E316" s="13">
        <v>2.383</v>
      </c>
      <c r="F316" s="13">
        <v>2.21</v>
      </c>
      <c r="G316" s="13">
        <v>0.71399999999999997</v>
      </c>
      <c r="H316" s="14"/>
      <c r="I316" s="3"/>
      <c r="J316" s="2"/>
      <c r="K316" s="2"/>
      <c r="L316" s="2"/>
      <c r="M316" s="2"/>
      <c r="N316" s="2"/>
      <c r="O316" s="2"/>
      <c r="P316" s="2"/>
      <c r="Q316" s="2"/>
      <c r="R316" s="2"/>
      <c r="S316" s="2"/>
      <c r="T316" s="2"/>
      <c r="U316" s="2"/>
      <c r="V316" s="2"/>
      <c r="W316" s="2"/>
      <c r="X316" s="2"/>
      <c r="Y316" s="2"/>
      <c r="Z316" s="2"/>
    </row>
    <row r="317" spans="1:26" ht="15.75" customHeight="1" x14ac:dyDescent="0.25">
      <c r="A317" s="2">
        <v>6</v>
      </c>
      <c r="B317" s="6" t="s">
        <v>35</v>
      </c>
      <c r="C317" s="13">
        <f>F241</f>
        <v>1.0100000000000002</v>
      </c>
      <c r="D317" s="13">
        <v>2.5000000000000001E-2</v>
      </c>
      <c r="E317" s="13">
        <v>1.0609999999999999</v>
      </c>
      <c r="F317" s="13">
        <v>9.6000000000000002E-2</v>
      </c>
      <c r="G317" s="13">
        <v>0.95799999999999996</v>
      </c>
      <c r="H317" s="14">
        <f>K253</f>
        <v>1.4241000000000001</v>
      </c>
      <c r="I317" s="3">
        <f>M253</f>
        <v>3.1241000000000003</v>
      </c>
      <c r="J317" s="2"/>
      <c r="K317" s="2"/>
      <c r="L317" s="2"/>
      <c r="M317" s="2"/>
      <c r="N317" s="2"/>
      <c r="O317" s="2"/>
      <c r="P317" s="2"/>
      <c r="Q317" s="2"/>
      <c r="R317" s="2"/>
      <c r="S317" s="2"/>
      <c r="T317" s="2"/>
      <c r="U317" s="2"/>
      <c r="V317" s="2"/>
      <c r="W317" s="2"/>
      <c r="X317" s="2"/>
      <c r="Y317" s="2"/>
      <c r="Z317" s="2"/>
    </row>
    <row r="318" spans="1:26" ht="15.75" customHeight="1" x14ac:dyDescent="0.25">
      <c r="A318" s="17">
        <v>7</v>
      </c>
      <c r="B318" s="17" t="s">
        <v>115</v>
      </c>
      <c r="C318" s="11">
        <v>2.016</v>
      </c>
      <c r="D318" s="11">
        <v>3.7999999999999999E-2</v>
      </c>
      <c r="E318" s="11">
        <v>2.0910000000000002</v>
      </c>
      <c r="F318" s="11">
        <v>1.94</v>
      </c>
      <c r="G318" s="11">
        <v>0.71</v>
      </c>
      <c r="H318" s="18">
        <f>K287</f>
        <v>2.8425599999999993</v>
      </c>
      <c r="I318" s="19">
        <f>M287</f>
        <v>4.542559999999999</v>
      </c>
      <c r="J318" s="2"/>
      <c r="K318" s="2"/>
      <c r="L318" s="2"/>
      <c r="M318" s="2"/>
      <c r="N318" s="2"/>
      <c r="O318" s="2"/>
      <c r="P318" s="2"/>
      <c r="Q318" s="2"/>
      <c r="R318" s="2"/>
      <c r="S318" s="2"/>
      <c r="T318" s="2"/>
      <c r="U318" s="2"/>
      <c r="V318" s="2"/>
      <c r="W318" s="2"/>
      <c r="X318" s="2"/>
      <c r="Y318" s="2"/>
      <c r="Z318" s="2"/>
    </row>
    <row r="319" spans="1:26" ht="15.75" customHeight="1" x14ac:dyDescent="0.25">
      <c r="A319" s="2"/>
      <c r="B319" s="2"/>
      <c r="C319" s="2"/>
      <c r="D319" s="2"/>
      <c r="E319" s="2"/>
      <c r="F319" s="2"/>
      <c r="G319" s="2"/>
      <c r="H319" s="20"/>
      <c r="I319" s="20"/>
      <c r="J319" s="2"/>
      <c r="K319" s="2"/>
      <c r="L319" s="2"/>
      <c r="M319" s="2"/>
      <c r="N319" s="2"/>
      <c r="O319" s="2"/>
      <c r="P319" s="2"/>
      <c r="Q319" s="2"/>
      <c r="R319" s="2"/>
      <c r="S319" s="2"/>
      <c r="T319" s="2"/>
      <c r="U319" s="2"/>
      <c r="V319" s="2"/>
      <c r="W319" s="2"/>
      <c r="X319" s="2"/>
      <c r="Y319" s="2"/>
      <c r="Z319" s="2"/>
    </row>
    <row r="320" spans="1:26" ht="15.75" customHeight="1" x14ac:dyDescent="0.25">
      <c r="A320" s="2"/>
      <c r="B320" s="6"/>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x14ac:dyDescent="0.2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x14ac:dyDescent="0.2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x14ac:dyDescent="0.2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x14ac:dyDescent="0.2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x14ac:dyDescent="0.2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x14ac:dyDescent="0.2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x14ac:dyDescent="0.2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x14ac:dyDescent="0.2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x14ac:dyDescent="0.2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x14ac:dyDescent="0.2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x14ac:dyDescent="0.2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x14ac:dyDescent="0.2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x14ac:dyDescent="0.2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x14ac:dyDescent="0.2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x14ac:dyDescent="0.2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x14ac:dyDescent="0.2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x14ac:dyDescent="0.2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x14ac:dyDescent="0.2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x14ac:dyDescent="0.2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x14ac:dyDescent="0.2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x14ac:dyDescent="0.2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x14ac:dyDescent="0.2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x14ac:dyDescent="0.2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x14ac:dyDescent="0.2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x14ac:dyDescent="0.2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x14ac:dyDescent="0.2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x14ac:dyDescent="0.2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x14ac:dyDescent="0.2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x14ac:dyDescent="0.2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x14ac:dyDescent="0.2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x14ac:dyDescent="0.2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x14ac:dyDescent="0.2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x14ac:dyDescent="0.2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x14ac:dyDescent="0.2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x14ac:dyDescent="0.2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x14ac:dyDescent="0.2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x14ac:dyDescent="0.2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x14ac:dyDescent="0.2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x14ac:dyDescent="0.2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x14ac:dyDescent="0.2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x14ac:dyDescent="0.2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x14ac:dyDescent="0.2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x14ac:dyDescent="0.2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x14ac:dyDescent="0.2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x14ac:dyDescent="0.2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x14ac:dyDescent="0.2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x14ac:dyDescent="0.2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x14ac:dyDescent="0.2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x14ac:dyDescent="0.2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x14ac:dyDescent="0.2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x14ac:dyDescent="0.2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x14ac:dyDescent="0.2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x14ac:dyDescent="0.2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x14ac:dyDescent="0.2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x14ac:dyDescent="0.2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x14ac:dyDescent="0.2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x14ac:dyDescent="0.2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x14ac:dyDescent="0.2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x14ac:dyDescent="0.2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x14ac:dyDescent="0.2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x14ac:dyDescent="0.2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x14ac:dyDescent="0.2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x14ac:dyDescent="0.2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x14ac:dyDescent="0.2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x14ac:dyDescent="0.2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x14ac:dyDescent="0.2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x14ac:dyDescent="0.2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x14ac:dyDescent="0.2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x14ac:dyDescent="0.2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x14ac:dyDescent="0.2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x14ac:dyDescent="0.2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x14ac:dyDescent="0.2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x14ac:dyDescent="0.2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x14ac:dyDescent="0.2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x14ac:dyDescent="0.2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x14ac:dyDescent="0.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x14ac:dyDescent="0.2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x14ac:dyDescent="0.2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x14ac:dyDescent="0.2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x14ac:dyDescent="0.2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x14ac:dyDescent="0.2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x14ac:dyDescent="0.2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x14ac:dyDescent="0.2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x14ac:dyDescent="0.2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x14ac:dyDescent="0.2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x14ac:dyDescent="0.2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x14ac:dyDescent="0.2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x14ac:dyDescent="0.2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x14ac:dyDescent="0.2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x14ac:dyDescent="0.2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x14ac:dyDescent="0.2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x14ac:dyDescent="0.2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x14ac:dyDescent="0.2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x14ac:dyDescent="0.2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x14ac:dyDescent="0.2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x14ac:dyDescent="0.2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x14ac:dyDescent="0.2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x14ac:dyDescent="0.2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x14ac:dyDescent="0.2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x14ac:dyDescent="0.2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x14ac:dyDescent="0.2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x14ac:dyDescent="0.2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x14ac:dyDescent="0.2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x14ac:dyDescent="0.2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x14ac:dyDescent="0.2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x14ac:dyDescent="0.2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x14ac:dyDescent="0.2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x14ac:dyDescent="0.2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x14ac:dyDescent="0.2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x14ac:dyDescent="0.2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x14ac:dyDescent="0.2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x14ac:dyDescent="0.2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x14ac:dyDescent="0.2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x14ac:dyDescent="0.2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x14ac:dyDescent="0.2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x14ac:dyDescent="0.2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x14ac:dyDescent="0.2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x14ac:dyDescent="0.2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x14ac:dyDescent="0.2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x14ac:dyDescent="0.2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x14ac:dyDescent="0.2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x14ac:dyDescent="0.2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x14ac:dyDescent="0.2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x14ac:dyDescent="0.2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x14ac:dyDescent="0.2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x14ac:dyDescent="0.2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x14ac:dyDescent="0.2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x14ac:dyDescent="0.2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x14ac:dyDescent="0.2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x14ac:dyDescent="0.2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x14ac:dyDescent="0.2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x14ac:dyDescent="0.2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x14ac:dyDescent="0.2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x14ac:dyDescent="0.2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x14ac:dyDescent="0.2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x14ac:dyDescent="0.2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x14ac:dyDescent="0.2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x14ac:dyDescent="0.2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x14ac:dyDescent="0.2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x14ac:dyDescent="0.2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x14ac:dyDescent="0.2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x14ac:dyDescent="0.2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x14ac:dyDescent="0.2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x14ac:dyDescent="0.2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x14ac:dyDescent="0.2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x14ac:dyDescent="0.2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x14ac:dyDescent="0.2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x14ac:dyDescent="0.2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x14ac:dyDescent="0.2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x14ac:dyDescent="0.2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x14ac:dyDescent="0.2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x14ac:dyDescent="0.2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x14ac:dyDescent="0.2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x14ac:dyDescent="0.2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x14ac:dyDescent="0.2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x14ac:dyDescent="0.2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x14ac:dyDescent="0.2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x14ac:dyDescent="0.2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x14ac:dyDescent="0.2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x14ac:dyDescent="0.2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x14ac:dyDescent="0.2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x14ac:dyDescent="0.2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x14ac:dyDescent="0.2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x14ac:dyDescent="0.2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x14ac:dyDescent="0.2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x14ac:dyDescent="0.2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x14ac:dyDescent="0.2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x14ac:dyDescent="0.2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x14ac:dyDescent="0.2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x14ac:dyDescent="0.2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x14ac:dyDescent="0.2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x14ac:dyDescent="0.2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x14ac:dyDescent="0.2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x14ac:dyDescent="0.2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x14ac:dyDescent="0.2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x14ac:dyDescent="0.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x14ac:dyDescent="0.2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x14ac:dyDescent="0.2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x14ac:dyDescent="0.2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x14ac:dyDescent="0.2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x14ac:dyDescent="0.2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x14ac:dyDescent="0.2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x14ac:dyDescent="0.2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x14ac:dyDescent="0.2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x14ac:dyDescent="0.2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x14ac:dyDescent="0.2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x14ac:dyDescent="0.2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x14ac:dyDescent="0.2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x14ac:dyDescent="0.2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x14ac:dyDescent="0.2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x14ac:dyDescent="0.2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x14ac:dyDescent="0.2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x14ac:dyDescent="0.2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x14ac:dyDescent="0.2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x14ac:dyDescent="0.2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x14ac:dyDescent="0.2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x14ac:dyDescent="0.2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x14ac:dyDescent="0.2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x14ac:dyDescent="0.2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x14ac:dyDescent="0.2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x14ac:dyDescent="0.2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x14ac:dyDescent="0.2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x14ac:dyDescent="0.2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x14ac:dyDescent="0.2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x14ac:dyDescent="0.2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x14ac:dyDescent="0.2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x14ac:dyDescent="0.2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x14ac:dyDescent="0.2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x14ac:dyDescent="0.2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x14ac:dyDescent="0.2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x14ac:dyDescent="0.2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x14ac:dyDescent="0.2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x14ac:dyDescent="0.2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x14ac:dyDescent="0.2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x14ac:dyDescent="0.2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x14ac:dyDescent="0.2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x14ac:dyDescent="0.2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x14ac:dyDescent="0.2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x14ac:dyDescent="0.2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x14ac:dyDescent="0.2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x14ac:dyDescent="0.2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x14ac:dyDescent="0.2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x14ac:dyDescent="0.2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x14ac:dyDescent="0.2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x14ac:dyDescent="0.2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x14ac:dyDescent="0.2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x14ac:dyDescent="0.2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x14ac:dyDescent="0.2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x14ac:dyDescent="0.2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x14ac:dyDescent="0.2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x14ac:dyDescent="0.2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x14ac:dyDescent="0.2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x14ac:dyDescent="0.2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x14ac:dyDescent="0.2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x14ac:dyDescent="0.2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x14ac:dyDescent="0.2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x14ac:dyDescent="0.2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x14ac:dyDescent="0.2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x14ac:dyDescent="0.2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x14ac:dyDescent="0.2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x14ac:dyDescent="0.2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x14ac:dyDescent="0.2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x14ac:dyDescent="0.2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x14ac:dyDescent="0.2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x14ac:dyDescent="0.2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x14ac:dyDescent="0.2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x14ac:dyDescent="0.2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x14ac:dyDescent="0.2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x14ac:dyDescent="0.2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x14ac:dyDescent="0.2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x14ac:dyDescent="0.2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x14ac:dyDescent="0.2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x14ac:dyDescent="0.2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x14ac:dyDescent="0.2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x14ac:dyDescent="0.2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x14ac:dyDescent="0.2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x14ac:dyDescent="0.2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x14ac:dyDescent="0.2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x14ac:dyDescent="0.2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x14ac:dyDescent="0.2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x14ac:dyDescent="0.2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x14ac:dyDescent="0.2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x14ac:dyDescent="0.2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x14ac:dyDescent="0.2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x14ac:dyDescent="0.2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x14ac:dyDescent="0.2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x14ac:dyDescent="0.2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x14ac:dyDescent="0.2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x14ac:dyDescent="0.2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x14ac:dyDescent="0.2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x14ac:dyDescent="0.2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x14ac:dyDescent="0.2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x14ac:dyDescent="0.2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x14ac:dyDescent="0.2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x14ac:dyDescent="0.2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x14ac:dyDescent="0.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x14ac:dyDescent="0.2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x14ac:dyDescent="0.2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x14ac:dyDescent="0.2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x14ac:dyDescent="0.2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x14ac:dyDescent="0.2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x14ac:dyDescent="0.2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x14ac:dyDescent="0.2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x14ac:dyDescent="0.2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x14ac:dyDescent="0.2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x14ac:dyDescent="0.2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x14ac:dyDescent="0.2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x14ac:dyDescent="0.2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x14ac:dyDescent="0.2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x14ac:dyDescent="0.2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x14ac:dyDescent="0.2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x14ac:dyDescent="0.2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x14ac:dyDescent="0.2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x14ac:dyDescent="0.2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x14ac:dyDescent="0.2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x14ac:dyDescent="0.2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x14ac:dyDescent="0.2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x14ac:dyDescent="0.2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x14ac:dyDescent="0.2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x14ac:dyDescent="0.2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x14ac:dyDescent="0.2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x14ac:dyDescent="0.2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x14ac:dyDescent="0.2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x14ac:dyDescent="0.2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x14ac:dyDescent="0.2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x14ac:dyDescent="0.2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x14ac:dyDescent="0.2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x14ac:dyDescent="0.2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x14ac:dyDescent="0.2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x14ac:dyDescent="0.2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x14ac:dyDescent="0.2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x14ac:dyDescent="0.2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x14ac:dyDescent="0.2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x14ac:dyDescent="0.2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x14ac:dyDescent="0.2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x14ac:dyDescent="0.2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x14ac:dyDescent="0.2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x14ac:dyDescent="0.2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x14ac:dyDescent="0.2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x14ac:dyDescent="0.2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x14ac:dyDescent="0.2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x14ac:dyDescent="0.2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x14ac:dyDescent="0.2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x14ac:dyDescent="0.2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x14ac:dyDescent="0.2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x14ac:dyDescent="0.2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x14ac:dyDescent="0.2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x14ac:dyDescent="0.2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x14ac:dyDescent="0.2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x14ac:dyDescent="0.2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x14ac:dyDescent="0.2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x14ac:dyDescent="0.2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x14ac:dyDescent="0.2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x14ac:dyDescent="0.2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x14ac:dyDescent="0.2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x14ac:dyDescent="0.2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x14ac:dyDescent="0.2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x14ac:dyDescent="0.2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x14ac:dyDescent="0.2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x14ac:dyDescent="0.2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x14ac:dyDescent="0.2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x14ac:dyDescent="0.2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x14ac:dyDescent="0.2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x14ac:dyDescent="0.2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x14ac:dyDescent="0.2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x14ac:dyDescent="0.2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x14ac:dyDescent="0.2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x14ac:dyDescent="0.2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x14ac:dyDescent="0.2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x14ac:dyDescent="0.2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x14ac:dyDescent="0.2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x14ac:dyDescent="0.2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x14ac:dyDescent="0.2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x14ac:dyDescent="0.2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x14ac:dyDescent="0.2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x14ac:dyDescent="0.2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x14ac:dyDescent="0.2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x14ac:dyDescent="0.2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x14ac:dyDescent="0.2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x14ac:dyDescent="0.2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x14ac:dyDescent="0.2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x14ac:dyDescent="0.2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x14ac:dyDescent="0.2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x14ac:dyDescent="0.2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x14ac:dyDescent="0.2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x14ac:dyDescent="0.2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x14ac:dyDescent="0.2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x14ac:dyDescent="0.2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x14ac:dyDescent="0.2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x14ac:dyDescent="0.2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x14ac:dyDescent="0.2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x14ac:dyDescent="0.2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x14ac:dyDescent="0.2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x14ac:dyDescent="0.2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x14ac:dyDescent="0.2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x14ac:dyDescent="0.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x14ac:dyDescent="0.2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x14ac:dyDescent="0.2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x14ac:dyDescent="0.2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x14ac:dyDescent="0.2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x14ac:dyDescent="0.2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x14ac:dyDescent="0.2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x14ac:dyDescent="0.2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x14ac:dyDescent="0.2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x14ac:dyDescent="0.2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x14ac:dyDescent="0.2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x14ac:dyDescent="0.2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x14ac:dyDescent="0.2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x14ac:dyDescent="0.2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x14ac:dyDescent="0.2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x14ac:dyDescent="0.2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x14ac:dyDescent="0.2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x14ac:dyDescent="0.2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x14ac:dyDescent="0.2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x14ac:dyDescent="0.2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x14ac:dyDescent="0.2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x14ac:dyDescent="0.2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x14ac:dyDescent="0.2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x14ac:dyDescent="0.2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x14ac:dyDescent="0.2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x14ac:dyDescent="0.2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x14ac:dyDescent="0.2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x14ac:dyDescent="0.2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x14ac:dyDescent="0.2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x14ac:dyDescent="0.2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x14ac:dyDescent="0.2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x14ac:dyDescent="0.2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x14ac:dyDescent="0.2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x14ac:dyDescent="0.2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x14ac:dyDescent="0.2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x14ac:dyDescent="0.2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x14ac:dyDescent="0.2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x14ac:dyDescent="0.2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x14ac:dyDescent="0.2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x14ac:dyDescent="0.2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x14ac:dyDescent="0.2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x14ac:dyDescent="0.2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x14ac:dyDescent="0.2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x14ac:dyDescent="0.2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x14ac:dyDescent="0.2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x14ac:dyDescent="0.2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x14ac:dyDescent="0.2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x14ac:dyDescent="0.2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x14ac:dyDescent="0.2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x14ac:dyDescent="0.2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x14ac:dyDescent="0.2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x14ac:dyDescent="0.2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x14ac:dyDescent="0.2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x14ac:dyDescent="0.2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x14ac:dyDescent="0.2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x14ac:dyDescent="0.2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x14ac:dyDescent="0.2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x14ac:dyDescent="0.2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x14ac:dyDescent="0.2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x14ac:dyDescent="0.2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x14ac:dyDescent="0.2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x14ac:dyDescent="0.2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x14ac:dyDescent="0.2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x14ac:dyDescent="0.2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x14ac:dyDescent="0.2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x14ac:dyDescent="0.2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x14ac:dyDescent="0.2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x14ac:dyDescent="0.2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x14ac:dyDescent="0.2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x14ac:dyDescent="0.2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x14ac:dyDescent="0.2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x14ac:dyDescent="0.2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x14ac:dyDescent="0.2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x14ac:dyDescent="0.2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x14ac:dyDescent="0.2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x14ac:dyDescent="0.2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x14ac:dyDescent="0.2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x14ac:dyDescent="0.2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x14ac:dyDescent="0.2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x14ac:dyDescent="0.2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x14ac:dyDescent="0.2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x14ac:dyDescent="0.2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x14ac:dyDescent="0.2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x14ac:dyDescent="0.2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x14ac:dyDescent="0.2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x14ac:dyDescent="0.2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x14ac:dyDescent="0.2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x14ac:dyDescent="0.2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x14ac:dyDescent="0.2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x14ac:dyDescent="0.2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x14ac:dyDescent="0.2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x14ac:dyDescent="0.2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x14ac:dyDescent="0.2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x14ac:dyDescent="0.2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x14ac:dyDescent="0.2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x14ac:dyDescent="0.2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x14ac:dyDescent="0.2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x14ac:dyDescent="0.2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x14ac:dyDescent="0.2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x14ac:dyDescent="0.2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x14ac:dyDescent="0.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x14ac:dyDescent="0.2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x14ac:dyDescent="0.2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x14ac:dyDescent="0.2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x14ac:dyDescent="0.2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x14ac:dyDescent="0.2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x14ac:dyDescent="0.2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x14ac:dyDescent="0.2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x14ac:dyDescent="0.2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x14ac:dyDescent="0.2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x14ac:dyDescent="0.2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x14ac:dyDescent="0.2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x14ac:dyDescent="0.2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x14ac:dyDescent="0.2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x14ac:dyDescent="0.2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x14ac:dyDescent="0.2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x14ac:dyDescent="0.2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x14ac:dyDescent="0.2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x14ac:dyDescent="0.2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x14ac:dyDescent="0.2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x14ac:dyDescent="0.2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x14ac:dyDescent="0.2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x14ac:dyDescent="0.2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x14ac:dyDescent="0.2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x14ac:dyDescent="0.2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x14ac:dyDescent="0.2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x14ac:dyDescent="0.2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x14ac:dyDescent="0.2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x14ac:dyDescent="0.2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x14ac:dyDescent="0.2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x14ac:dyDescent="0.2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x14ac:dyDescent="0.2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x14ac:dyDescent="0.2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x14ac:dyDescent="0.2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x14ac:dyDescent="0.2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x14ac:dyDescent="0.2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x14ac:dyDescent="0.2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x14ac:dyDescent="0.2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x14ac:dyDescent="0.2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x14ac:dyDescent="0.2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x14ac:dyDescent="0.2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x14ac:dyDescent="0.2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x14ac:dyDescent="0.2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x14ac:dyDescent="0.2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x14ac:dyDescent="0.2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x14ac:dyDescent="0.2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x14ac:dyDescent="0.2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x14ac:dyDescent="0.2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x14ac:dyDescent="0.2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x14ac:dyDescent="0.2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x14ac:dyDescent="0.2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x14ac:dyDescent="0.2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x14ac:dyDescent="0.2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x14ac:dyDescent="0.2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x14ac:dyDescent="0.2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x14ac:dyDescent="0.2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x14ac:dyDescent="0.2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x14ac:dyDescent="0.2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x14ac:dyDescent="0.2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x14ac:dyDescent="0.2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x14ac:dyDescent="0.2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x14ac:dyDescent="0.2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x14ac:dyDescent="0.2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x14ac:dyDescent="0.2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x14ac:dyDescent="0.2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x14ac:dyDescent="0.2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x14ac:dyDescent="0.2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x14ac:dyDescent="0.2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x14ac:dyDescent="0.2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x14ac:dyDescent="0.2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x14ac:dyDescent="0.2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x14ac:dyDescent="0.2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x14ac:dyDescent="0.2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x14ac:dyDescent="0.2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x14ac:dyDescent="0.2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x14ac:dyDescent="0.2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x14ac:dyDescent="0.2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x14ac:dyDescent="0.2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x14ac:dyDescent="0.2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x14ac:dyDescent="0.2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x14ac:dyDescent="0.2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x14ac:dyDescent="0.2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x14ac:dyDescent="0.2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x14ac:dyDescent="0.2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x14ac:dyDescent="0.2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x14ac:dyDescent="0.2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x14ac:dyDescent="0.2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x14ac:dyDescent="0.2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x14ac:dyDescent="0.2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x14ac:dyDescent="0.2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x14ac:dyDescent="0.2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x14ac:dyDescent="0.2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x14ac:dyDescent="0.2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x14ac:dyDescent="0.2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x14ac:dyDescent="0.2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x14ac:dyDescent="0.2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x14ac:dyDescent="0.2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x14ac:dyDescent="0.2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x14ac:dyDescent="0.2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x14ac:dyDescent="0.2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x14ac:dyDescent="0.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x14ac:dyDescent="0.2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x14ac:dyDescent="0.2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x14ac:dyDescent="0.2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x14ac:dyDescent="0.2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x14ac:dyDescent="0.2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x14ac:dyDescent="0.2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x14ac:dyDescent="0.2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x14ac:dyDescent="0.2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x14ac:dyDescent="0.2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x14ac:dyDescent="0.2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x14ac:dyDescent="0.2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x14ac:dyDescent="0.2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x14ac:dyDescent="0.2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x14ac:dyDescent="0.2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x14ac:dyDescent="0.2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x14ac:dyDescent="0.2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x14ac:dyDescent="0.2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x14ac:dyDescent="0.2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x14ac:dyDescent="0.2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x14ac:dyDescent="0.2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x14ac:dyDescent="0.2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x14ac:dyDescent="0.2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x14ac:dyDescent="0.2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x14ac:dyDescent="0.2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x14ac:dyDescent="0.2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x14ac:dyDescent="0.2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x14ac:dyDescent="0.2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x14ac:dyDescent="0.2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x14ac:dyDescent="0.2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x14ac:dyDescent="0.2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x14ac:dyDescent="0.2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x14ac:dyDescent="0.2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x14ac:dyDescent="0.2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x14ac:dyDescent="0.2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x14ac:dyDescent="0.2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x14ac:dyDescent="0.2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x14ac:dyDescent="0.2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x14ac:dyDescent="0.2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x14ac:dyDescent="0.2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x14ac:dyDescent="0.2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x14ac:dyDescent="0.2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x14ac:dyDescent="0.2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x14ac:dyDescent="0.2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x14ac:dyDescent="0.2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x14ac:dyDescent="0.2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x14ac:dyDescent="0.2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x14ac:dyDescent="0.2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x14ac:dyDescent="0.2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x14ac:dyDescent="0.2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x14ac:dyDescent="0.2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x14ac:dyDescent="0.2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x14ac:dyDescent="0.2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x14ac:dyDescent="0.2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x14ac:dyDescent="0.2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x14ac:dyDescent="0.2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x14ac:dyDescent="0.2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x14ac:dyDescent="0.2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x14ac:dyDescent="0.2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x14ac:dyDescent="0.2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x14ac:dyDescent="0.2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x14ac:dyDescent="0.2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5.75" customHeight="1" x14ac:dyDescent="0.2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5.75" customHeight="1" x14ac:dyDescent="0.2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5.75" customHeight="1" x14ac:dyDescent="0.2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5.75" customHeight="1" x14ac:dyDescent="0.2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5.75" customHeight="1" x14ac:dyDescent="0.2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5.75" customHeight="1" x14ac:dyDescent="0.2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5.75" customHeight="1" x14ac:dyDescent="0.2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5.75" customHeight="1" x14ac:dyDescent="0.2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5.75" customHeight="1" x14ac:dyDescent="0.2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5.75" customHeight="1" x14ac:dyDescent="0.25">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5.75" customHeight="1" x14ac:dyDescent="0.25">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5.75" customHeight="1" x14ac:dyDescent="0.25">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5.75" customHeight="1" x14ac:dyDescent="0.25">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5.75" customHeight="1" x14ac:dyDescent="0.2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84">
    <mergeCell ref="V74:V75"/>
    <mergeCell ref="I73:I74"/>
    <mergeCell ref="J73:J74"/>
    <mergeCell ref="K73:M73"/>
    <mergeCell ref="P73:P75"/>
    <mergeCell ref="Q73:W73"/>
    <mergeCell ref="Q74:Q75"/>
    <mergeCell ref="R74:R75"/>
    <mergeCell ref="W74:W75"/>
    <mergeCell ref="G73:G74"/>
    <mergeCell ref="H73:H74"/>
    <mergeCell ref="S74:S75"/>
    <mergeCell ref="T74:T75"/>
    <mergeCell ref="U74:U75"/>
    <mergeCell ref="F19:F23"/>
    <mergeCell ref="B22:B23"/>
    <mergeCell ref="B63:C63"/>
    <mergeCell ref="A71:C71"/>
    <mergeCell ref="A73:A74"/>
    <mergeCell ref="B73:B74"/>
    <mergeCell ref="D73:F73"/>
    <mergeCell ref="A22:A23"/>
    <mergeCell ref="A24:A25"/>
    <mergeCell ref="B24:B25"/>
    <mergeCell ref="A27:A29"/>
    <mergeCell ref="B28:B29"/>
    <mergeCell ref="D42:D51"/>
    <mergeCell ref="A60:D60"/>
    <mergeCell ref="B27:E27"/>
    <mergeCell ref="A6:C6"/>
    <mergeCell ref="A11:C11"/>
    <mergeCell ref="A19:A20"/>
    <mergeCell ref="B19:B20"/>
    <mergeCell ref="E19:E23"/>
    <mergeCell ref="G27:G29"/>
    <mergeCell ref="H27:H28"/>
    <mergeCell ref="C28:C29"/>
    <mergeCell ref="D28:D29"/>
    <mergeCell ref="E28:E29"/>
    <mergeCell ref="G310:G311"/>
    <mergeCell ref="I310:I311"/>
    <mergeCell ref="C286:D286"/>
    <mergeCell ref="B294:D294"/>
    <mergeCell ref="A310:A311"/>
    <mergeCell ref="B310:B311"/>
    <mergeCell ref="C310:C311"/>
    <mergeCell ref="D310:D311"/>
    <mergeCell ref="E310:F310"/>
    <mergeCell ref="C252:D252"/>
    <mergeCell ref="B260:D260"/>
    <mergeCell ref="B263:B265"/>
    <mergeCell ref="C263:C264"/>
    <mergeCell ref="B283:E283"/>
    <mergeCell ref="C218:D218"/>
    <mergeCell ref="B226:D226"/>
    <mergeCell ref="C229:C230"/>
    <mergeCell ref="B229:B231"/>
    <mergeCell ref="B249:E249"/>
    <mergeCell ref="C183:D183"/>
    <mergeCell ref="B191:D191"/>
    <mergeCell ref="B195:B197"/>
    <mergeCell ref="C195:C196"/>
    <mergeCell ref="B215:E215"/>
    <mergeCell ref="H264:H273"/>
    <mergeCell ref="H297:H306"/>
    <mergeCell ref="H310:H311"/>
    <mergeCell ref="B93:B95"/>
    <mergeCell ref="C93:C94"/>
    <mergeCell ref="B113:E113"/>
    <mergeCell ref="C116:D116"/>
    <mergeCell ref="B124:D124"/>
    <mergeCell ref="B127:B129"/>
    <mergeCell ref="C127:C128"/>
    <mergeCell ref="B147:E147"/>
    <mergeCell ref="C150:D150"/>
    <mergeCell ref="B158:D158"/>
    <mergeCell ref="B160:B162"/>
    <mergeCell ref="C160:C161"/>
    <mergeCell ref="B180:E180"/>
    <mergeCell ref="H94:H103"/>
    <mergeCell ref="H128:H137"/>
    <mergeCell ref="H161:H170"/>
    <mergeCell ref="H196:H205"/>
    <mergeCell ref="H230:H239"/>
  </mergeCells>
  <pageMargins left="0.7" right="0.7" top="0.75" bottom="0.75"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000"/>
  <sheetViews>
    <sheetView tabSelected="1" workbookViewId="0">
      <selection activeCell="W39" sqref="W39"/>
    </sheetView>
  </sheetViews>
  <sheetFormatPr defaultColWidth="14.42578125" defaultRowHeight="15" customHeight="1" x14ac:dyDescent="0.25"/>
  <cols>
    <col min="1" max="1" width="4.140625" customWidth="1"/>
    <col min="2" max="2" width="21.7109375" customWidth="1"/>
    <col min="3" max="3" width="29.42578125" customWidth="1"/>
    <col min="4" max="4" width="27.42578125" customWidth="1"/>
    <col min="5" max="5" width="13.42578125" customWidth="1"/>
    <col min="6" max="7" width="8.7109375" customWidth="1"/>
    <col min="8" max="8" width="13.85546875" customWidth="1"/>
    <col min="9" max="10" width="10" customWidth="1"/>
    <col min="11" max="11" width="13" customWidth="1"/>
    <col min="12" max="12" width="8.7109375" customWidth="1"/>
    <col min="13" max="13" width="4" customWidth="1"/>
    <col min="14" max="14" width="14.140625" customWidth="1"/>
    <col min="15" max="19" width="2.5703125" customWidth="1"/>
    <col min="20" max="20" width="49.28515625" customWidth="1"/>
    <col min="21" max="21" width="34.140625" customWidth="1"/>
    <col min="22" max="22" width="8.7109375" customWidth="1"/>
    <col min="23" max="23" width="107.85546875" customWidth="1"/>
    <col min="24" max="24" width="75.5703125" customWidth="1"/>
    <col min="25" max="26" width="8.7109375" customWidth="1"/>
  </cols>
  <sheetData>
    <row r="1" spans="1:24" ht="15.75" x14ac:dyDescent="0.25">
      <c r="A1" s="2" t="s">
        <v>76</v>
      </c>
      <c r="B1" s="2"/>
      <c r="C1" s="2"/>
      <c r="E1" s="2"/>
      <c r="U1" s="24"/>
    </row>
    <row r="2" spans="1:24" ht="15.75" x14ac:dyDescent="0.25">
      <c r="A2" s="25" t="s">
        <v>25</v>
      </c>
      <c r="B2" s="25" t="s">
        <v>55</v>
      </c>
      <c r="C2" s="25" t="s">
        <v>147</v>
      </c>
      <c r="D2" s="25" t="s">
        <v>128</v>
      </c>
      <c r="E2" s="25" t="s">
        <v>77</v>
      </c>
      <c r="G2" s="2" t="s">
        <v>52</v>
      </c>
      <c r="H2" s="2"/>
      <c r="I2" s="2"/>
      <c r="J2" s="2"/>
      <c r="K2" s="2"/>
      <c r="U2" s="24"/>
    </row>
    <row r="3" spans="1:24" ht="15.75" x14ac:dyDescent="0.25">
      <c r="A3" s="45">
        <v>1</v>
      </c>
      <c r="B3" s="59" t="s">
        <v>85</v>
      </c>
      <c r="C3" s="60" t="s">
        <v>86</v>
      </c>
      <c r="D3" s="59" t="s">
        <v>148</v>
      </c>
      <c r="E3" s="13">
        <v>8</v>
      </c>
      <c r="G3" s="10" t="s">
        <v>25</v>
      </c>
      <c r="H3" s="10" t="s">
        <v>55</v>
      </c>
      <c r="I3" s="10" t="s">
        <v>56</v>
      </c>
      <c r="J3" s="10" t="s">
        <v>57</v>
      </c>
      <c r="K3" s="10" t="s">
        <v>58</v>
      </c>
      <c r="U3" s="24"/>
    </row>
    <row r="4" spans="1:24" ht="15.75" x14ac:dyDescent="0.25">
      <c r="A4" s="49"/>
      <c r="B4" s="49"/>
      <c r="C4" s="49"/>
      <c r="D4" s="49"/>
      <c r="G4" s="13">
        <v>1</v>
      </c>
      <c r="H4" s="26" t="s">
        <v>59</v>
      </c>
      <c r="I4" s="26" t="s">
        <v>60</v>
      </c>
      <c r="J4" s="13" t="s">
        <v>61</v>
      </c>
      <c r="K4" s="21" t="s">
        <v>62</v>
      </c>
      <c r="U4" s="24"/>
    </row>
    <row r="5" spans="1:24" ht="15.75" x14ac:dyDescent="0.25">
      <c r="A5" s="61">
        <v>2</v>
      </c>
      <c r="B5" s="62" t="s">
        <v>88</v>
      </c>
      <c r="C5" s="62" t="s">
        <v>89</v>
      </c>
      <c r="D5" s="63" t="s">
        <v>149</v>
      </c>
      <c r="E5" s="13">
        <v>1</v>
      </c>
      <c r="G5" s="13">
        <v>2</v>
      </c>
      <c r="H5" s="26" t="s">
        <v>63</v>
      </c>
      <c r="I5" s="26" t="s">
        <v>64</v>
      </c>
      <c r="J5" s="13" t="s">
        <v>65</v>
      </c>
      <c r="K5" s="21" t="s">
        <v>66</v>
      </c>
      <c r="U5" s="24"/>
    </row>
    <row r="6" spans="1:24" ht="15.75" customHeight="1" x14ac:dyDescent="0.25">
      <c r="A6" s="49"/>
      <c r="B6" s="49"/>
      <c r="C6" s="49"/>
      <c r="D6" s="49"/>
      <c r="G6" s="13">
        <v>3</v>
      </c>
      <c r="H6" s="26" t="s">
        <v>67</v>
      </c>
      <c r="I6" s="26" t="s">
        <v>68</v>
      </c>
      <c r="J6" s="13" t="s">
        <v>69</v>
      </c>
      <c r="K6" s="21" t="s">
        <v>70</v>
      </c>
      <c r="U6" s="24"/>
    </row>
    <row r="7" spans="1:24" ht="31.5" x14ac:dyDescent="0.25">
      <c r="A7" s="13">
        <v>3</v>
      </c>
      <c r="B7" s="15" t="s">
        <v>92</v>
      </c>
      <c r="C7" s="15" t="s">
        <v>93</v>
      </c>
      <c r="D7" s="22" t="s">
        <v>150</v>
      </c>
      <c r="E7" s="13">
        <v>3</v>
      </c>
      <c r="G7" s="13">
        <v>4</v>
      </c>
      <c r="H7" s="26" t="s">
        <v>71</v>
      </c>
      <c r="I7" s="26" t="s">
        <v>64</v>
      </c>
      <c r="J7" s="13" t="s">
        <v>72</v>
      </c>
      <c r="K7" s="21" t="s">
        <v>73</v>
      </c>
      <c r="U7" s="24"/>
    </row>
    <row r="8" spans="1:24" ht="47.25" x14ac:dyDescent="0.25">
      <c r="A8" s="13">
        <v>4</v>
      </c>
      <c r="B8" s="15" t="s">
        <v>94</v>
      </c>
      <c r="C8" s="22" t="s">
        <v>151</v>
      </c>
      <c r="D8" s="22" t="s">
        <v>152</v>
      </c>
      <c r="E8" s="13">
        <v>15</v>
      </c>
      <c r="G8" s="10" t="s">
        <v>74</v>
      </c>
      <c r="H8" s="10"/>
      <c r="I8" s="10"/>
      <c r="J8" s="10"/>
      <c r="K8" s="27" t="s">
        <v>75</v>
      </c>
      <c r="U8" s="24"/>
    </row>
    <row r="9" spans="1:24" ht="31.5" x14ac:dyDescent="0.25">
      <c r="A9" s="13">
        <v>5</v>
      </c>
      <c r="B9" s="15" t="s">
        <v>96</v>
      </c>
      <c r="C9" s="15" t="s">
        <v>97</v>
      </c>
      <c r="D9" s="22" t="s">
        <v>153</v>
      </c>
      <c r="E9" s="13">
        <v>20</v>
      </c>
      <c r="U9" s="24"/>
    </row>
    <row r="10" spans="1:24" ht="30" x14ac:dyDescent="0.25">
      <c r="A10" s="13">
        <v>6</v>
      </c>
      <c r="B10" s="15" t="s">
        <v>98</v>
      </c>
      <c r="C10" s="15" t="s">
        <v>99</v>
      </c>
      <c r="D10" s="28" t="s">
        <v>154</v>
      </c>
      <c r="E10" s="13">
        <v>20</v>
      </c>
      <c r="U10" s="24"/>
    </row>
    <row r="11" spans="1:24" ht="31.5" x14ac:dyDescent="0.25">
      <c r="A11" s="11">
        <v>7</v>
      </c>
      <c r="B11" s="29" t="s">
        <v>100</v>
      </c>
      <c r="C11" s="29" t="s">
        <v>101</v>
      </c>
      <c r="D11" s="23" t="s">
        <v>155</v>
      </c>
      <c r="E11" s="11">
        <v>3</v>
      </c>
      <c r="U11" s="24"/>
    </row>
    <row r="12" spans="1:24" ht="15.75" x14ac:dyDescent="0.25">
      <c r="A12" s="30"/>
      <c r="B12" s="25"/>
      <c r="C12" s="25"/>
      <c r="D12" s="25" t="s">
        <v>74</v>
      </c>
      <c r="E12" s="31">
        <f>SUM(E3:E11)</f>
        <v>70</v>
      </c>
      <c r="U12" s="24"/>
    </row>
    <row r="13" spans="1:24" x14ac:dyDescent="0.25">
      <c r="U13" s="24"/>
    </row>
    <row r="14" spans="1:24" x14ac:dyDescent="0.25">
      <c r="U14" s="24"/>
    </row>
    <row r="15" spans="1:24" x14ac:dyDescent="0.25">
      <c r="L15" s="32"/>
      <c r="M15" s="52" t="s">
        <v>25</v>
      </c>
      <c r="N15" s="52" t="s">
        <v>157</v>
      </c>
      <c r="O15" s="65" t="s">
        <v>158</v>
      </c>
      <c r="P15" s="66"/>
      <c r="Q15" s="66"/>
      <c r="R15" s="66"/>
      <c r="S15" s="67"/>
      <c r="T15" s="52" t="s">
        <v>159</v>
      </c>
      <c r="U15" s="52" t="s">
        <v>128</v>
      </c>
      <c r="W15" s="32"/>
      <c r="X15" s="32"/>
    </row>
    <row r="16" spans="1:24" ht="15" customHeight="1" x14ac:dyDescent="0.25">
      <c r="M16" s="51"/>
      <c r="N16" s="51"/>
      <c r="O16" s="33">
        <v>0</v>
      </c>
      <c r="P16" s="33">
        <v>1</v>
      </c>
      <c r="Q16" s="33">
        <v>2</v>
      </c>
      <c r="R16" s="33">
        <v>3</v>
      </c>
      <c r="S16" s="33">
        <v>4</v>
      </c>
      <c r="T16" s="51"/>
      <c r="U16" s="51"/>
    </row>
    <row r="17" spans="13:24" ht="15" customHeight="1" x14ac:dyDescent="0.25">
      <c r="M17" s="52">
        <v>1</v>
      </c>
      <c r="N17" s="50" t="s">
        <v>85</v>
      </c>
      <c r="O17" s="50"/>
      <c r="P17" s="52"/>
      <c r="Q17" s="52" t="s">
        <v>156</v>
      </c>
      <c r="R17" s="52"/>
      <c r="S17" s="52"/>
      <c r="T17" s="56" t="s">
        <v>180</v>
      </c>
      <c r="U17" s="56" t="s">
        <v>160</v>
      </c>
      <c r="W17" s="32"/>
      <c r="X17" s="32"/>
    </row>
    <row r="18" spans="13:24" x14ac:dyDescent="0.25">
      <c r="M18" s="51"/>
      <c r="N18" s="51"/>
      <c r="O18" s="51"/>
      <c r="P18" s="51"/>
      <c r="Q18" s="51"/>
      <c r="R18" s="51"/>
      <c r="S18" s="51"/>
      <c r="T18" s="57"/>
      <c r="U18" s="57"/>
    </row>
    <row r="19" spans="13:24" ht="15" customHeight="1" x14ac:dyDescent="0.25">
      <c r="M19" s="52">
        <v>2</v>
      </c>
      <c r="N19" s="52" t="s">
        <v>88</v>
      </c>
      <c r="O19" s="50"/>
      <c r="P19" s="52"/>
      <c r="Q19" s="52"/>
      <c r="R19" s="52" t="s">
        <v>156</v>
      </c>
      <c r="S19" s="52"/>
      <c r="T19" s="56" t="s">
        <v>161</v>
      </c>
      <c r="U19" s="64" t="s">
        <v>162</v>
      </c>
      <c r="W19" s="32"/>
      <c r="X19" s="32"/>
    </row>
    <row r="20" spans="13:24" x14ac:dyDescent="0.25">
      <c r="M20" s="51"/>
      <c r="N20" s="51"/>
      <c r="O20" s="51"/>
      <c r="P20" s="51"/>
      <c r="Q20" s="51"/>
      <c r="R20" s="51"/>
      <c r="S20" s="51"/>
      <c r="T20" s="57"/>
      <c r="U20" s="57"/>
    </row>
    <row r="21" spans="13:24" ht="15.75" customHeight="1" x14ac:dyDescent="0.25">
      <c r="M21" s="52">
        <v>3</v>
      </c>
      <c r="N21" s="52" t="s">
        <v>92</v>
      </c>
      <c r="O21" s="50"/>
      <c r="P21" s="52" t="s">
        <v>156</v>
      </c>
      <c r="Q21" s="52"/>
      <c r="R21" s="52"/>
      <c r="S21" s="52"/>
      <c r="T21" s="56" t="s">
        <v>163</v>
      </c>
      <c r="U21" s="56" t="s">
        <v>164</v>
      </c>
      <c r="W21" s="32"/>
      <c r="X21" s="32"/>
    </row>
    <row r="22" spans="13:24" ht="15.75" customHeight="1" x14ac:dyDescent="0.25">
      <c r="M22" s="53"/>
      <c r="N22" s="53"/>
      <c r="O22" s="53"/>
      <c r="P22" s="53"/>
      <c r="Q22" s="53"/>
      <c r="R22" s="53"/>
      <c r="S22" s="53"/>
      <c r="T22" s="58"/>
      <c r="U22" s="58"/>
    </row>
    <row r="23" spans="13:24" ht="15.75" customHeight="1" x14ac:dyDescent="0.25">
      <c r="M23" s="51"/>
      <c r="N23" s="51"/>
      <c r="O23" s="51"/>
      <c r="P23" s="51"/>
      <c r="Q23" s="51"/>
      <c r="R23" s="51"/>
      <c r="S23" s="51"/>
      <c r="T23" s="57"/>
      <c r="U23" s="57"/>
    </row>
    <row r="24" spans="13:24" ht="15.75" customHeight="1" x14ac:dyDescent="0.25">
      <c r="M24" s="52">
        <v>4</v>
      </c>
      <c r="N24" s="50" t="s">
        <v>94</v>
      </c>
      <c r="O24" s="50"/>
      <c r="P24" s="52" t="s">
        <v>156</v>
      </c>
      <c r="Q24" s="52"/>
      <c r="R24" s="52"/>
      <c r="S24" s="52"/>
      <c r="T24" s="56" t="s">
        <v>165</v>
      </c>
      <c r="U24" s="56" t="s">
        <v>166</v>
      </c>
      <c r="W24" s="32"/>
    </row>
    <row r="25" spans="13:24" ht="15.75" customHeight="1" x14ac:dyDescent="0.25">
      <c r="M25" s="51"/>
      <c r="N25" s="54"/>
      <c r="O25" s="51"/>
      <c r="P25" s="51"/>
      <c r="Q25" s="51"/>
      <c r="R25" s="51"/>
      <c r="S25" s="51"/>
      <c r="T25" s="57"/>
      <c r="U25" s="57"/>
    </row>
    <row r="26" spans="13:24" ht="22.5" customHeight="1" x14ac:dyDescent="0.25">
      <c r="M26" s="52">
        <v>5</v>
      </c>
      <c r="N26" s="50" t="s">
        <v>96</v>
      </c>
      <c r="O26" s="52" t="s">
        <v>156</v>
      </c>
      <c r="P26" s="52"/>
      <c r="Q26" s="52"/>
      <c r="R26" s="52"/>
      <c r="S26" s="52"/>
      <c r="T26" s="56" t="s">
        <v>167</v>
      </c>
      <c r="U26" s="56" t="s">
        <v>168</v>
      </c>
      <c r="W26" s="32"/>
    </row>
    <row r="27" spans="13:24" ht="15.75" customHeight="1" x14ac:dyDescent="0.25">
      <c r="M27" s="53"/>
      <c r="N27" s="55"/>
      <c r="O27" s="53"/>
      <c r="P27" s="53"/>
      <c r="Q27" s="53"/>
      <c r="R27" s="53"/>
      <c r="S27" s="53"/>
      <c r="T27" s="58"/>
      <c r="U27" s="58"/>
      <c r="W27" s="32"/>
    </row>
    <row r="28" spans="13:24" ht="15.75" customHeight="1" x14ac:dyDescent="0.25">
      <c r="M28" s="51"/>
      <c r="N28" s="54"/>
      <c r="O28" s="51"/>
      <c r="P28" s="51"/>
      <c r="Q28" s="51"/>
      <c r="R28" s="51"/>
      <c r="S28" s="51"/>
      <c r="T28" s="57"/>
      <c r="U28" s="57"/>
    </row>
    <row r="29" spans="13:24" ht="24" customHeight="1" x14ac:dyDescent="0.25">
      <c r="M29" s="52">
        <v>6</v>
      </c>
      <c r="N29" s="50" t="s">
        <v>98</v>
      </c>
      <c r="O29" s="52" t="s">
        <v>156</v>
      </c>
      <c r="P29" s="52"/>
      <c r="Q29" s="52"/>
      <c r="R29" s="52"/>
      <c r="S29" s="52"/>
      <c r="T29" s="56" t="s">
        <v>169</v>
      </c>
      <c r="U29" s="56" t="s">
        <v>181</v>
      </c>
      <c r="W29" s="32"/>
    </row>
    <row r="30" spans="13:24" ht="15.75" customHeight="1" x14ac:dyDescent="0.25">
      <c r="M30" s="51"/>
      <c r="N30" s="54"/>
      <c r="O30" s="51"/>
      <c r="P30" s="51"/>
      <c r="Q30" s="51"/>
      <c r="R30" s="51"/>
      <c r="S30" s="51"/>
      <c r="T30" s="57"/>
      <c r="U30" s="57"/>
    </row>
    <row r="31" spans="13:24" ht="15.75" customHeight="1" x14ac:dyDescent="0.25">
      <c r="M31" s="52">
        <v>7</v>
      </c>
      <c r="N31" s="50" t="s">
        <v>100</v>
      </c>
      <c r="O31" s="52"/>
      <c r="P31" s="52" t="s">
        <v>156</v>
      </c>
      <c r="Q31" s="52"/>
      <c r="R31" s="52"/>
      <c r="S31" s="52"/>
      <c r="T31" s="56" t="s">
        <v>170</v>
      </c>
      <c r="U31" s="56" t="s">
        <v>171</v>
      </c>
      <c r="W31" s="32"/>
    </row>
    <row r="32" spans="13:24" ht="27.75" customHeight="1" x14ac:dyDescent="0.25">
      <c r="M32" s="51"/>
      <c r="N32" s="54"/>
      <c r="O32" s="51"/>
      <c r="P32" s="51"/>
      <c r="Q32" s="51"/>
      <c r="R32" s="51"/>
      <c r="S32" s="51"/>
      <c r="T32" s="57"/>
      <c r="U32" s="57"/>
    </row>
    <row r="33" spans="13:23" ht="31.5" customHeight="1" x14ac:dyDescent="0.25">
      <c r="M33" s="52">
        <v>8</v>
      </c>
      <c r="N33" s="50" t="s">
        <v>172</v>
      </c>
      <c r="O33" s="52"/>
      <c r="P33" s="52"/>
      <c r="Q33" s="52" t="s">
        <v>156</v>
      </c>
      <c r="R33" s="52"/>
      <c r="S33" s="52"/>
      <c r="T33" s="56" t="s">
        <v>173</v>
      </c>
      <c r="U33" s="56" t="s">
        <v>174</v>
      </c>
      <c r="W33" s="32"/>
    </row>
    <row r="34" spans="13:23" ht="15.75" customHeight="1" x14ac:dyDescent="0.25">
      <c r="M34" s="51"/>
      <c r="N34" s="51"/>
      <c r="O34" s="51"/>
      <c r="P34" s="51"/>
      <c r="Q34" s="51"/>
      <c r="R34" s="51"/>
      <c r="S34" s="51"/>
      <c r="T34" s="57"/>
      <c r="U34" s="57"/>
    </row>
    <row r="35" spans="13:23" ht="15.75" customHeight="1" x14ac:dyDescent="0.25"/>
    <row r="36" spans="13:23" ht="15.75" customHeight="1" x14ac:dyDescent="0.25">
      <c r="M36" s="32" t="s">
        <v>175</v>
      </c>
      <c r="U36" s="24"/>
    </row>
    <row r="37" spans="13:23" ht="15.75" customHeight="1" x14ac:dyDescent="0.25">
      <c r="M37" s="32" t="s">
        <v>176</v>
      </c>
      <c r="U37" s="24"/>
    </row>
    <row r="38" spans="13:23" ht="15.75" customHeight="1" x14ac:dyDescent="0.25">
      <c r="M38" s="32" t="s">
        <v>177</v>
      </c>
      <c r="U38" s="24"/>
    </row>
    <row r="39" spans="13:23" ht="15.75" customHeight="1" x14ac:dyDescent="0.25">
      <c r="M39" s="32" t="s">
        <v>178</v>
      </c>
      <c r="U39" s="24"/>
    </row>
    <row r="40" spans="13:23" ht="15.75" customHeight="1" x14ac:dyDescent="0.25">
      <c r="M40" s="32" t="s">
        <v>179</v>
      </c>
      <c r="U40" s="24"/>
    </row>
    <row r="41" spans="13:23" ht="15.75" customHeight="1" x14ac:dyDescent="0.25">
      <c r="U41" s="24"/>
    </row>
    <row r="42" spans="13:23" ht="15.75" customHeight="1" x14ac:dyDescent="0.25">
      <c r="U42" s="24"/>
    </row>
    <row r="43" spans="13:23" ht="15.75" customHeight="1" x14ac:dyDescent="0.25">
      <c r="U43" s="24"/>
    </row>
    <row r="44" spans="13:23" ht="15.75" customHeight="1" x14ac:dyDescent="0.25">
      <c r="U44" s="24"/>
    </row>
    <row r="45" spans="13:23" ht="15.75" customHeight="1" x14ac:dyDescent="0.25">
      <c r="U45" s="24"/>
    </row>
    <row r="46" spans="13:23" ht="15.75" customHeight="1" x14ac:dyDescent="0.25">
      <c r="U46" s="24"/>
    </row>
    <row r="47" spans="13:23" ht="15.75" customHeight="1" x14ac:dyDescent="0.25">
      <c r="U47" s="24"/>
    </row>
    <row r="48" spans="13:23" ht="15.75" customHeight="1" x14ac:dyDescent="0.25">
      <c r="U48" s="24"/>
    </row>
    <row r="49" spans="21:21" ht="15.75" customHeight="1" x14ac:dyDescent="0.25">
      <c r="U49" s="24"/>
    </row>
    <row r="50" spans="21:21" ht="15.75" customHeight="1" x14ac:dyDescent="0.25">
      <c r="U50" s="24"/>
    </row>
    <row r="51" spans="21:21" ht="15.75" customHeight="1" x14ac:dyDescent="0.25">
      <c r="U51" s="24"/>
    </row>
    <row r="52" spans="21:21" ht="15.75" customHeight="1" x14ac:dyDescent="0.25">
      <c r="U52" s="24"/>
    </row>
    <row r="53" spans="21:21" ht="15.75" customHeight="1" x14ac:dyDescent="0.25">
      <c r="U53" s="24"/>
    </row>
    <row r="54" spans="21:21" ht="15.75" customHeight="1" x14ac:dyDescent="0.25">
      <c r="U54" s="24"/>
    </row>
    <row r="55" spans="21:21" ht="15.75" customHeight="1" x14ac:dyDescent="0.25">
      <c r="U55" s="24"/>
    </row>
    <row r="56" spans="21:21" ht="15.75" customHeight="1" x14ac:dyDescent="0.25">
      <c r="U56" s="24"/>
    </row>
    <row r="57" spans="21:21" ht="15.75" customHeight="1" x14ac:dyDescent="0.25">
      <c r="U57" s="24"/>
    </row>
    <row r="58" spans="21:21" ht="15.75" customHeight="1" x14ac:dyDescent="0.25">
      <c r="U58" s="24"/>
    </row>
    <row r="59" spans="21:21" ht="15.75" customHeight="1" x14ac:dyDescent="0.25">
      <c r="U59" s="24"/>
    </row>
    <row r="60" spans="21:21" ht="15.75" customHeight="1" x14ac:dyDescent="0.25">
      <c r="U60" s="24"/>
    </row>
    <row r="61" spans="21:21" ht="15.75" customHeight="1" x14ac:dyDescent="0.25">
      <c r="U61" s="24"/>
    </row>
    <row r="62" spans="21:21" ht="15.75" customHeight="1" x14ac:dyDescent="0.25">
      <c r="U62" s="24"/>
    </row>
    <row r="63" spans="21:21" ht="15.75" customHeight="1" x14ac:dyDescent="0.25">
      <c r="U63" s="24"/>
    </row>
    <row r="64" spans="21:21" ht="15.75" customHeight="1" x14ac:dyDescent="0.25">
      <c r="U64" s="24"/>
    </row>
    <row r="65" spans="21:21" ht="15.75" customHeight="1" x14ac:dyDescent="0.25">
      <c r="U65" s="24"/>
    </row>
    <row r="66" spans="21:21" ht="15.75" customHeight="1" x14ac:dyDescent="0.25">
      <c r="U66" s="24"/>
    </row>
    <row r="67" spans="21:21" ht="15.75" customHeight="1" x14ac:dyDescent="0.25">
      <c r="U67" s="24"/>
    </row>
    <row r="68" spans="21:21" ht="15.75" customHeight="1" x14ac:dyDescent="0.25">
      <c r="U68" s="24"/>
    </row>
    <row r="69" spans="21:21" ht="15.75" customHeight="1" x14ac:dyDescent="0.25">
      <c r="U69" s="24"/>
    </row>
    <row r="70" spans="21:21" ht="15.75" customHeight="1" x14ac:dyDescent="0.25">
      <c r="U70" s="24"/>
    </row>
    <row r="71" spans="21:21" ht="15.75" customHeight="1" x14ac:dyDescent="0.25">
      <c r="U71" s="24"/>
    </row>
    <row r="72" spans="21:21" ht="15.75" customHeight="1" x14ac:dyDescent="0.25">
      <c r="U72" s="24"/>
    </row>
    <row r="73" spans="21:21" ht="15.75" customHeight="1" x14ac:dyDescent="0.25">
      <c r="U73" s="24"/>
    </row>
    <row r="74" spans="21:21" ht="15.75" customHeight="1" x14ac:dyDescent="0.25">
      <c r="U74" s="24"/>
    </row>
    <row r="75" spans="21:21" ht="15.75" customHeight="1" x14ac:dyDescent="0.25">
      <c r="U75" s="24"/>
    </row>
    <row r="76" spans="21:21" ht="15.75" customHeight="1" x14ac:dyDescent="0.25">
      <c r="U76" s="24"/>
    </row>
    <row r="77" spans="21:21" ht="15.75" customHeight="1" x14ac:dyDescent="0.25">
      <c r="U77" s="24"/>
    </row>
    <row r="78" spans="21:21" ht="15.75" customHeight="1" x14ac:dyDescent="0.25">
      <c r="U78" s="24"/>
    </row>
    <row r="79" spans="21:21" ht="15.75" customHeight="1" x14ac:dyDescent="0.25">
      <c r="U79" s="24"/>
    </row>
    <row r="80" spans="21:21" ht="15.75" customHeight="1" x14ac:dyDescent="0.25">
      <c r="U80" s="24"/>
    </row>
    <row r="81" spans="21:21" ht="15.75" customHeight="1" x14ac:dyDescent="0.25">
      <c r="U81" s="24"/>
    </row>
    <row r="82" spans="21:21" ht="15.75" customHeight="1" x14ac:dyDescent="0.25">
      <c r="U82" s="24"/>
    </row>
    <row r="83" spans="21:21" ht="15.75" customHeight="1" x14ac:dyDescent="0.25">
      <c r="U83" s="24"/>
    </row>
    <row r="84" spans="21:21" ht="15.75" customHeight="1" x14ac:dyDescent="0.25">
      <c r="U84" s="24"/>
    </row>
    <row r="85" spans="21:21" ht="15.75" customHeight="1" x14ac:dyDescent="0.25">
      <c r="U85" s="24"/>
    </row>
    <row r="86" spans="21:21" ht="15.75" customHeight="1" x14ac:dyDescent="0.25">
      <c r="U86" s="24"/>
    </row>
    <row r="87" spans="21:21" ht="15.75" customHeight="1" x14ac:dyDescent="0.25">
      <c r="U87" s="24"/>
    </row>
    <row r="88" spans="21:21" ht="15.75" customHeight="1" x14ac:dyDescent="0.25">
      <c r="U88" s="24"/>
    </row>
    <row r="89" spans="21:21" ht="15.75" customHeight="1" x14ac:dyDescent="0.25">
      <c r="U89" s="24"/>
    </row>
    <row r="90" spans="21:21" ht="15.75" customHeight="1" x14ac:dyDescent="0.25">
      <c r="U90" s="24"/>
    </row>
    <row r="91" spans="21:21" ht="15.75" customHeight="1" x14ac:dyDescent="0.25">
      <c r="U91" s="24"/>
    </row>
    <row r="92" spans="21:21" ht="15.75" customHeight="1" x14ac:dyDescent="0.25">
      <c r="U92" s="24"/>
    </row>
    <row r="93" spans="21:21" ht="15.75" customHeight="1" x14ac:dyDescent="0.25">
      <c r="U93" s="24"/>
    </row>
    <row r="94" spans="21:21" ht="15.75" customHeight="1" x14ac:dyDescent="0.25">
      <c r="U94" s="24"/>
    </row>
    <row r="95" spans="21:21" ht="15.75" customHeight="1" x14ac:dyDescent="0.25">
      <c r="U95" s="24"/>
    </row>
    <row r="96" spans="21:21" ht="15.75" customHeight="1" x14ac:dyDescent="0.25">
      <c r="U96" s="24"/>
    </row>
    <row r="97" spans="21:21" ht="15.75" customHeight="1" x14ac:dyDescent="0.25">
      <c r="U97" s="24"/>
    </row>
    <row r="98" spans="21:21" ht="15.75" customHeight="1" x14ac:dyDescent="0.25">
      <c r="U98" s="24"/>
    </row>
    <row r="99" spans="21:21" ht="15.75" customHeight="1" x14ac:dyDescent="0.25">
      <c r="U99" s="24"/>
    </row>
    <row r="100" spans="21:21" ht="15.75" customHeight="1" x14ac:dyDescent="0.25">
      <c r="U100" s="24"/>
    </row>
    <row r="101" spans="21:21" ht="15.75" customHeight="1" x14ac:dyDescent="0.25">
      <c r="U101" s="24"/>
    </row>
    <row r="102" spans="21:21" ht="15.75" customHeight="1" x14ac:dyDescent="0.25">
      <c r="U102" s="24"/>
    </row>
    <row r="103" spans="21:21" ht="15.75" customHeight="1" x14ac:dyDescent="0.25">
      <c r="U103" s="24"/>
    </row>
    <row r="104" spans="21:21" ht="15.75" customHeight="1" x14ac:dyDescent="0.25">
      <c r="U104" s="24"/>
    </row>
    <row r="105" spans="21:21" ht="15.75" customHeight="1" x14ac:dyDescent="0.25">
      <c r="U105" s="24"/>
    </row>
    <row r="106" spans="21:21" ht="15.75" customHeight="1" x14ac:dyDescent="0.25">
      <c r="U106" s="24"/>
    </row>
    <row r="107" spans="21:21" ht="15.75" customHeight="1" x14ac:dyDescent="0.25">
      <c r="U107" s="24"/>
    </row>
    <row r="108" spans="21:21" ht="15.75" customHeight="1" x14ac:dyDescent="0.25">
      <c r="U108" s="24"/>
    </row>
    <row r="109" spans="21:21" ht="15.75" customHeight="1" x14ac:dyDescent="0.25">
      <c r="U109" s="24"/>
    </row>
    <row r="110" spans="21:21" ht="15.75" customHeight="1" x14ac:dyDescent="0.25">
      <c r="U110" s="24"/>
    </row>
    <row r="111" spans="21:21" ht="15.75" customHeight="1" x14ac:dyDescent="0.25">
      <c r="U111" s="24"/>
    </row>
    <row r="112" spans="21:21" ht="15.75" customHeight="1" x14ac:dyDescent="0.25">
      <c r="U112" s="24"/>
    </row>
    <row r="113" spans="21:21" ht="15.75" customHeight="1" x14ac:dyDescent="0.25">
      <c r="U113" s="24"/>
    </row>
    <row r="114" spans="21:21" ht="15.75" customHeight="1" x14ac:dyDescent="0.25">
      <c r="U114" s="24"/>
    </row>
    <row r="115" spans="21:21" ht="15.75" customHeight="1" x14ac:dyDescent="0.25">
      <c r="U115" s="24"/>
    </row>
    <row r="116" spans="21:21" ht="15.75" customHeight="1" x14ac:dyDescent="0.25">
      <c r="U116" s="24"/>
    </row>
    <row r="117" spans="21:21" ht="15.75" customHeight="1" x14ac:dyDescent="0.25">
      <c r="U117" s="24"/>
    </row>
    <row r="118" spans="21:21" ht="15.75" customHeight="1" x14ac:dyDescent="0.25">
      <c r="U118" s="24"/>
    </row>
    <row r="119" spans="21:21" ht="15.75" customHeight="1" x14ac:dyDescent="0.25">
      <c r="U119" s="24"/>
    </row>
    <row r="120" spans="21:21" ht="15.75" customHeight="1" x14ac:dyDescent="0.25">
      <c r="U120" s="24"/>
    </row>
    <row r="121" spans="21:21" ht="15.75" customHeight="1" x14ac:dyDescent="0.25">
      <c r="U121" s="24"/>
    </row>
    <row r="122" spans="21:21" ht="15.75" customHeight="1" x14ac:dyDescent="0.25">
      <c r="U122" s="24"/>
    </row>
    <row r="123" spans="21:21" ht="15.75" customHeight="1" x14ac:dyDescent="0.25">
      <c r="U123" s="24"/>
    </row>
    <row r="124" spans="21:21" ht="15.75" customHeight="1" x14ac:dyDescent="0.25">
      <c r="U124" s="24"/>
    </row>
    <row r="125" spans="21:21" ht="15.75" customHeight="1" x14ac:dyDescent="0.25">
      <c r="U125" s="24"/>
    </row>
    <row r="126" spans="21:21" ht="15.75" customHeight="1" x14ac:dyDescent="0.25">
      <c r="U126" s="24"/>
    </row>
    <row r="127" spans="21:21" ht="15.75" customHeight="1" x14ac:dyDescent="0.25">
      <c r="U127" s="24"/>
    </row>
    <row r="128" spans="21:21" ht="15.75" customHeight="1" x14ac:dyDescent="0.25">
      <c r="U128" s="24"/>
    </row>
    <row r="129" spans="21:21" ht="15.75" customHeight="1" x14ac:dyDescent="0.25">
      <c r="U129" s="24"/>
    </row>
    <row r="130" spans="21:21" ht="15.75" customHeight="1" x14ac:dyDescent="0.25">
      <c r="U130" s="24"/>
    </row>
    <row r="131" spans="21:21" ht="15.75" customHeight="1" x14ac:dyDescent="0.25">
      <c r="U131" s="24"/>
    </row>
    <row r="132" spans="21:21" ht="15.75" customHeight="1" x14ac:dyDescent="0.25">
      <c r="U132" s="24"/>
    </row>
    <row r="133" spans="21:21" ht="15.75" customHeight="1" x14ac:dyDescent="0.25">
      <c r="U133" s="24"/>
    </row>
    <row r="134" spans="21:21" ht="15.75" customHeight="1" x14ac:dyDescent="0.25">
      <c r="U134" s="24"/>
    </row>
    <row r="135" spans="21:21" ht="15.75" customHeight="1" x14ac:dyDescent="0.25">
      <c r="U135" s="24"/>
    </row>
    <row r="136" spans="21:21" ht="15.75" customHeight="1" x14ac:dyDescent="0.25">
      <c r="U136" s="24"/>
    </row>
    <row r="137" spans="21:21" ht="15.75" customHeight="1" x14ac:dyDescent="0.25">
      <c r="U137" s="24"/>
    </row>
    <row r="138" spans="21:21" ht="15.75" customHeight="1" x14ac:dyDescent="0.25">
      <c r="U138" s="24"/>
    </row>
    <row r="139" spans="21:21" ht="15.75" customHeight="1" x14ac:dyDescent="0.25">
      <c r="U139" s="24"/>
    </row>
    <row r="140" spans="21:21" ht="15.75" customHeight="1" x14ac:dyDescent="0.25">
      <c r="U140" s="24"/>
    </row>
    <row r="141" spans="21:21" ht="15.75" customHeight="1" x14ac:dyDescent="0.25">
      <c r="U141" s="24"/>
    </row>
    <row r="142" spans="21:21" ht="15.75" customHeight="1" x14ac:dyDescent="0.25">
      <c r="U142" s="24"/>
    </row>
    <row r="143" spans="21:21" ht="15.75" customHeight="1" x14ac:dyDescent="0.25">
      <c r="U143" s="24"/>
    </row>
    <row r="144" spans="21:21" ht="15.75" customHeight="1" x14ac:dyDescent="0.25">
      <c r="U144" s="24"/>
    </row>
    <row r="145" spans="21:21" ht="15.75" customHeight="1" x14ac:dyDescent="0.25">
      <c r="U145" s="24"/>
    </row>
    <row r="146" spans="21:21" ht="15.75" customHeight="1" x14ac:dyDescent="0.25">
      <c r="U146" s="24"/>
    </row>
    <row r="147" spans="21:21" ht="15.75" customHeight="1" x14ac:dyDescent="0.25">
      <c r="U147" s="24"/>
    </row>
    <row r="148" spans="21:21" ht="15.75" customHeight="1" x14ac:dyDescent="0.25">
      <c r="U148" s="24"/>
    </row>
    <row r="149" spans="21:21" ht="15.75" customHeight="1" x14ac:dyDescent="0.25">
      <c r="U149" s="24"/>
    </row>
    <row r="150" spans="21:21" ht="15.75" customHeight="1" x14ac:dyDescent="0.25">
      <c r="U150" s="24"/>
    </row>
    <row r="151" spans="21:21" ht="15.75" customHeight="1" x14ac:dyDescent="0.25">
      <c r="U151" s="24"/>
    </row>
    <row r="152" spans="21:21" ht="15.75" customHeight="1" x14ac:dyDescent="0.25">
      <c r="U152" s="24"/>
    </row>
    <row r="153" spans="21:21" ht="15.75" customHeight="1" x14ac:dyDescent="0.25">
      <c r="U153" s="24"/>
    </row>
    <row r="154" spans="21:21" ht="15.75" customHeight="1" x14ac:dyDescent="0.25">
      <c r="U154" s="24"/>
    </row>
    <row r="155" spans="21:21" ht="15.75" customHeight="1" x14ac:dyDescent="0.25">
      <c r="U155" s="24"/>
    </row>
    <row r="156" spans="21:21" ht="15.75" customHeight="1" x14ac:dyDescent="0.25">
      <c r="U156" s="24"/>
    </row>
    <row r="157" spans="21:21" ht="15.75" customHeight="1" x14ac:dyDescent="0.25">
      <c r="U157" s="24"/>
    </row>
    <row r="158" spans="21:21" ht="15.75" customHeight="1" x14ac:dyDescent="0.25">
      <c r="U158" s="24"/>
    </row>
    <row r="159" spans="21:21" ht="15.75" customHeight="1" x14ac:dyDescent="0.25">
      <c r="U159" s="24"/>
    </row>
    <row r="160" spans="21:21" ht="15.75" customHeight="1" x14ac:dyDescent="0.25">
      <c r="U160" s="24"/>
    </row>
    <row r="161" spans="21:21" ht="15.75" customHeight="1" x14ac:dyDescent="0.25">
      <c r="U161" s="24"/>
    </row>
    <row r="162" spans="21:21" ht="15.75" customHeight="1" x14ac:dyDescent="0.25">
      <c r="U162" s="24"/>
    </row>
    <row r="163" spans="21:21" ht="15.75" customHeight="1" x14ac:dyDescent="0.25">
      <c r="U163" s="24"/>
    </row>
    <row r="164" spans="21:21" ht="15.75" customHeight="1" x14ac:dyDescent="0.25">
      <c r="U164" s="24"/>
    </row>
    <row r="165" spans="21:21" ht="15.75" customHeight="1" x14ac:dyDescent="0.25">
      <c r="U165" s="24"/>
    </row>
    <row r="166" spans="21:21" ht="15.75" customHeight="1" x14ac:dyDescent="0.25">
      <c r="U166" s="24"/>
    </row>
    <row r="167" spans="21:21" ht="15.75" customHeight="1" x14ac:dyDescent="0.25">
      <c r="U167" s="24"/>
    </row>
    <row r="168" spans="21:21" ht="15.75" customHeight="1" x14ac:dyDescent="0.25">
      <c r="U168" s="24"/>
    </row>
    <row r="169" spans="21:21" ht="15.75" customHeight="1" x14ac:dyDescent="0.25">
      <c r="U169" s="24"/>
    </row>
    <row r="170" spans="21:21" ht="15.75" customHeight="1" x14ac:dyDescent="0.25">
      <c r="U170" s="24"/>
    </row>
    <row r="171" spans="21:21" ht="15.75" customHeight="1" x14ac:dyDescent="0.25">
      <c r="U171" s="24"/>
    </row>
    <row r="172" spans="21:21" ht="15.75" customHeight="1" x14ac:dyDescent="0.25">
      <c r="U172" s="24"/>
    </row>
    <row r="173" spans="21:21" ht="15.75" customHeight="1" x14ac:dyDescent="0.25">
      <c r="U173" s="24"/>
    </row>
    <row r="174" spans="21:21" ht="15.75" customHeight="1" x14ac:dyDescent="0.25">
      <c r="U174" s="24"/>
    </row>
    <row r="175" spans="21:21" ht="15.75" customHeight="1" x14ac:dyDescent="0.25">
      <c r="U175" s="24"/>
    </row>
    <row r="176" spans="21:21" ht="15.75" customHeight="1" x14ac:dyDescent="0.25">
      <c r="U176" s="24"/>
    </row>
    <row r="177" spans="21:21" ht="15.75" customHeight="1" x14ac:dyDescent="0.25">
      <c r="U177" s="24"/>
    </row>
    <row r="178" spans="21:21" ht="15.75" customHeight="1" x14ac:dyDescent="0.25">
      <c r="U178" s="24"/>
    </row>
    <row r="179" spans="21:21" ht="15.75" customHeight="1" x14ac:dyDescent="0.25">
      <c r="U179" s="24"/>
    </row>
    <row r="180" spans="21:21" ht="15.75" customHeight="1" x14ac:dyDescent="0.25">
      <c r="U180" s="24"/>
    </row>
    <row r="181" spans="21:21" ht="15.75" customHeight="1" x14ac:dyDescent="0.25">
      <c r="U181" s="24"/>
    </row>
    <row r="182" spans="21:21" ht="15.75" customHeight="1" x14ac:dyDescent="0.25">
      <c r="U182" s="24"/>
    </row>
    <row r="183" spans="21:21" ht="15.75" customHeight="1" x14ac:dyDescent="0.25">
      <c r="U183" s="24"/>
    </row>
    <row r="184" spans="21:21" ht="15.75" customHeight="1" x14ac:dyDescent="0.25">
      <c r="U184" s="24"/>
    </row>
    <row r="185" spans="21:21" ht="15.75" customHeight="1" x14ac:dyDescent="0.25">
      <c r="U185" s="24"/>
    </row>
    <row r="186" spans="21:21" ht="15.75" customHeight="1" x14ac:dyDescent="0.25">
      <c r="U186" s="24"/>
    </row>
    <row r="187" spans="21:21" ht="15.75" customHeight="1" x14ac:dyDescent="0.25">
      <c r="U187" s="24"/>
    </row>
    <row r="188" spans="21:21" ht="15.75" customHeight="1" x14ac:dyDescent="0.25">
      <c r="U188" s="24"/>
    </row>
    <row r="189" spans="21:21" ht="15.75" customHeight="1" x14ac:dyDescent="0.25">
      <c r="U189" s="24"/>
    </row>
    <row r="190" spans="21:21" ht="15.75" customHeight="1" x14ac:dyDescent="0.25">
      <c r="U190" s="24"/>
    </row>
    <row r="191" spans="21:21" ht="15.75" customHeight="1" x14ac:dyDescent="0.25">
      <c r="U191" s="24"/>
    </row>
    <row r="192" spans="21:21" ht="15.75" customHeight="1" x14ac:dyDescent="0.25">
      <c r="U192" s="24"/>
    </row>
    <row r="193" spans="21:21" ht="15.75" customHeight="1" x14ac:dyDescent="0.25">
      <c r="U193" s="24"/>
    </row>
    <row r="194" spans="21:21" ht="15.75" customHeight="1" x14ac:dyDescent="0.25">
      <c r="U194" s="24"/>
    </row>
    <row r="195" spans="21:21" ht="15.75" customHeight="1" x14ac:dyDescent="0.25">
      <c r="U195" s="24"/>
    </row>
    <row r="196" spans="21:21" ht="15.75" customHeight="1" x14ac:dyDescent="0.25">
      <c r="U196" s="24"/>
    </row>
    <row r="197" spans="21:21" ht="15.75" customHeight="1" x14ac:dyDescent="0.25">
      <c r="U197" s="24"/>
    </row>
    <row r="198" spans="21:21" ht="15.75" customHeight="1" x14ac:dyDescent="0.25">
      <c r="U198" s="24"/>
    </row>
    <row r="199" spans="21:21" ht="15.75" customHeight="1" x14ac:dyDescent="0.25">
      <c r="U199" s="24"/>
    </row>
    <row r="200" spans="21:21" ht="15.75" customHeight="1" x14ac:dyDescent="0.25">
      <c r="U200" s="24"/>
    </row>
    <row r="201" spans="21:21" ht="15.75" customHeight="1" x14ac:dyDescent="0.25">
      <c r="U201" s="24"/>
    </row>
    <row r="202" spans="21:21" ht="15.75" customHeight="1" x14ac:dyDescent="0.25">
      <c r="U202" s="24"/>
    </row>
    <row r="203" spans="21:21" ht="15.75" customHeight="1" x14ac:dyDescent="0.25">
      <c r="U203" s="24"/>
    </row>
    <row r="204" spans="21:21" ht="15.75" customHeight="1" x14ac:dyDescent="0.25">
      <c r="U204" s="24"/>
    </row>
    <row r="205" spans="21:21" ht="15.75" customHeight="1" x14ac:dyDescent="0.25">
      <c r="U205" s="24"/>
    </row>
    <row r="206" spans="21:21" ht="15.75" customHeight="1" x14ac:dyDescent="0.25">
      <c r="U206" s="24"/>
    </row>
    <row r="207" spans="21:21" ht="15.75" customHeight="1" x14ac:dyDescent="0.25">
      <c r="U207" s="24"/>
    </row>
    <row r="208" spans="21:21" ht="15.75" customHeight="1" x14ac:dyDescent="0.25">
      <c r="U208" s="24"/>
    </row>
    <row r="209" spans="21:21" ht="15.75" customHeight="1" x14ac:dyDescent="0.25">
      <c r="U209" s="24"/>
    </row>
    <row r="210" spans="21:21" ht="15.75" customHeight="1" x14ac:dyDescent="0.25">
      <c r="U210" s="24"/>
    </row>
    <row r="211" spans="21:21" ht="15.75" customHeight="1" x14ac:dyDescent="0.25">
      <c r="U211" s="24"/>
    </row>
    <row r="212" spans="21:21" ht="15.75" customHeight="1" x14ac:dyDescent="0.25">
      <c r="U212" s="24"/>
    </row>
    <row r="213" spans="21:21" ht="15.75" customHeight="1" x14ac:dyDescent="0.25">
      <c r="U213" s="24"/>
    </row>
    <row r="214" spans="21:21" ht="15.75" customHeight="1" x14ac:dyDescent="0.25">
      <c r="U214" s="24"/>
    </row>
    <row r="215" spans="21:21" ht="15.75" customHeight="1" x14ac:dyDescent="0.25">
      <c r="U215" s="24"/>
    </row>
    <row r="216" spans="21:21" ht="15.75" customHeight="1" x14ac:dyDescent="0.25">
      <c r="U216" s="24"/>
    </row>
    <row r="217" spans="21:21" ht="15.75" customHeight="1" x14ac:dyDescent="0.25">
      <c r="U217" s="24"/>
    </row>
    <row r="218" spans="21:21" ht="15.75" customHeight="1" x14ac:dyDescent="0.25">
      <c r="U218" s="24"/>
    </row>
    <row r="219" spans="21:21" ht="15.75" customHeight="1" x14ac:dyDescent="0.25">
      <c r="U219" s="24"/>
    </row>
    <row r="220" spans="21:21" ht="15.75" customHeight="1" x14ac:dyDescent="0.25">
      <c r="U220" s="24"/>
    </row>
    <row r="221" spans="21:21" ht="15.75" customHeight="1" x14ac:dyDescent="0.25">
      <c r="U221" s="24"/>
    </row>
    <row r="222" spans="21:21" ht="15.75" customHeight="1" x14ac:dyDescent="0.25">
      <c r="U222" s="24"/>
    </row>
    <row r="223" spans="21:21" ht="15.75" customHeight="1" x14ac:dyDescent="0.25">
      <c r="U223" s="24"/>
    </row>
    <row r="224" spans="21:21" ht="15.75" customHeight="1" x14ac:dyDescent="0.25">
      <c r="U224" s="24"/>
    </row>
    <row r="225" spans="21:21" ht="15.75" customHeight="1" x14ac:dyDescent="0.25">
      <c r="U225" s="24"/>
    </row>
    <row r="226" spans="21:21" ht="15.75" customHeight="1" x14ac:dyDescent="0.25">
      <c r="U226" s="24"/>
    </row>
    <row r="227" spans="21:21" ht="15.75" customHeight="1" x14ac:dyDescent="0.25">
      <c r="U227" s="24"/>
    </row>
    <row r="228" spans="21:21" ht="15.75" customHeight="1" x14ac:dyDescent="0.25">
      <c r="U228" s="24"/>
    </row>
    <row r="229" spans="21:21" ht="15.75" customHeight="1" x14ac:dyDescent="0.25">
      <c r="U229" s="24"/>
    </row>
    <row r="230" spans="21:21" ht="15.75" customHeight="1" x14ac:dyDescent="0.25">
      <c r="U230" s="24"/>
    </row>
    <row r="231" spans="21:21" ht="15.75" customHeight="1" x14ac:dyDescent="0.25">
      <c r="U231" s="24"/>
    </row>
    <row r="232" spans="21:21" ht="15.75" customHeight="1" x14ac:dyDescent="0.25">
      <c r="U232" s="24"/>
    </row>
    <row r="233" spans="21:21" ht="15.75" customHeight="1" x14ac:dyDescent="0.25">
      <c r="U233" s="24"/>
    </row>
    <row r="234" spans="21:21" ht="15.75" customHeight="1" x14ac:dyDescent="0.25">
      <c r="U234" s="24"/>
    </row>
    <row r="235" spans="21:21" ht="15.75" customHeight="1" x14ac:dyDescent="0.25">
      <c r="U235" s="24"/>
    </row>
    <row r="236" spans="21:21" ht="15.75" customHeight="1" x14ac:dyDescent="0.25">
      <c r="U236" s="24"/>
    </row>
    <row r="237" spans="21:21" ht="15.75" customHeight="1" x14ac:dyDescent="0.25">
      <c r="U237" s="24"/>
    </row>
    <row r="238" spans="21:21" ht="15.75" customHeight="1" x14ac:dyDescent="0.25">
      <c r="U238" s="24"/>
    </row>
    <row r="239" spans="21:21" ht="15.75" customHeight="1" x14ac:dyDescent="0.25">
      <c r="U239" s="24"/>
    </row>
    <row r="240" spans="21:21" ht="15.75" customHeight="1" x14ac:dyDescent="0.25">
      <c r="U240" s="24"/>
    </row>
    <row r="241" spans="21:21" ht="15.75" customHeight="1" x14ac:dyDescent="0.25">
      <c r="U241" s="24"/>
    </row>
    <row r="242" spans="21:21" ht="15.75" customHeight="1" x14ac:dyDescent="0.25">
      <c r="U242" s="24"/>
    </row>
    <row r="243" spans="21:21" ht="15.75" customHeight="1" x14ac:dyDescent="0.25">
      <c r="U243" s="24"/>
    </row>
    <row r="244" spans="21:21" ht="15.75" customHeight="1" x14ac:dyDescent="0.25">
      <c r="U244" s="24"/>
    </row>
    <row r="245" spans="21:21" ht="15.75" customHeight="1" x14ac:dyDescent="0.25">
      <c r="U245" s="24"/>
    </row>
    <row r="246" spans="21:21" ht="15.75" customHeight="1" x14ac:dyDescent="0.25">
      <c r="U246" s="24"/>
    </row>
    <row r="247" spans="21:21" ht="15.75" customHeight="1" x14ac:dyDescent="0.25">
      <c r="U247" s="24"/>
    </row>
    <row r="248" spans="21:21" ht="15.75" customHeight="1" x14ac:dyDescent="0.25">
      <c r="U248" s="24"/>
    </row>
    <row r="249" spans="21:21" ht="15.75" customHeight="1" x14ac:dyDescent="0.25">
      <c r="U249" s="24"/>
    </row>
    <row r="250" spans="21:21" ht="15.75" customHeight="1" x14ac:dyDescent="0.25">
      <c r="U250" s="24"/>
    </row>
    <row r="251" spans="21:21" ht="15.75" customHeight="1" x14ac:dyDescent="0.25">
      <c r="U251" s="24"/>
    </row>
    <row r="252" spans="21:21" ht="15.75" customHeight="1" x14ac:dyDescent="0.25">
      <c r="U252" s="24"/>
    </row>
    <row r="253" spans="21:21" ht="15.75" customHeight="1" x14ac:dyDescent="0.25">
      <c r="U253" s="24"/>
    </row>
    <row r="254" spans="21:21" ht="15.75" customHeight="1" x14ac:dyDescent="0.25">
      <c r="U254" s="24"/>
    </row>
    <row r="255" spans="21:21" ht="15.75" customHeight="1" x14ac:dyDescent="0.25">
      <c r="U255" s="24"/>
    </row>
    <row r="256" spans="21:21" ht="15.75" customHeight="1" x14ac:dyDescent="0.25">
      <c r="U256" s="24"/>
    </row>
    <row r="257" spans="21:21" ht="15.75" customHeight="1" x14ac:dyDescent="0.25">
      <c r="U257" s="24"/>
    </row>
    <row r="258" spans="21:21" ht="15.75" customHeight="1" x14ac:dyDescent="0.25">
      <c r="U258" s="24"/>
    </row>
    <row r="259" spans="21:21" ht="15.75" customHeight="1" x14ac:dyDescent="0.25">
      <c r="U259" s="24"/>
    </row>
    <row r="260" spans="21:21" ht="15.75" customHeight="1" x14ac:dyDescent="0.25">
      <c r="U260" s="24"/>
    </row>
    <row r="261" spans="21:21" ht="15.75" customHeight="1" x14ac:dyDescent="0.25">
      <c r="U261" s="24"/>
    </row>
    <row r="262" spans="21:21" ht="15.75" customHeight="1" x14ac:dyDescent="0.25">
      <c r="U262" s="24"/>
    </row>
    <row r="263" spans="21:21" ht="15.75" customHeight="1" x14ac:dyDescent="0.25">
      <c r="U263" s="24"/>
    </row>
    <row r="264" spans="21:21" ht="15.75" customHeight="1" x14ac:dyDescent="0.25">
      <c r="U264" s="24"/>
    </row>
    <row r="265" spans="21:21" ht="15.75" customHeight="1" x14ac:dyDescent="0.25">
      <c r="U265" s="24"/>
    </row>
    <row r="266" spans="21:21" ht="15.75" customHeight="1" x14ac:dyDescent="0.25">
      <c r="U266" s="24"/>
    </row>
    <row r="267" spans="21:21" ht="15.75" customHeight="1" x14ac:dyDescent="0.25">
      <c r="U267" s="24"/>
    </row>
    <row r="268" spans="21:21" ht="15.75" customHeight="1" x14ac:dyDescent="0.25">
      <c r="U268" s="24"/>
    </row>
    <row r="269" spans="21:21" ht="15.75" customHeight="1" x14ac:dyDescent="0.25">
      <c r="U269" s="24"/>
    </row>
    <row r="270" spans="21:21" ht="15.75" customHeight="1" x14ac:dyDescent="0.25">
      <c r="U270" s="24"/>
    </row>
    <row r="271" spans="21:21" ht="15.75" customHeight="1" x14ac:dyDescent="0.25">
      <c r="U271" s="24"/>
    </row>
    <row r="272" spans="21:21" ht="15.75" customHeight="1" x14ac:dyDescent="0.25">
      <c r="U272" s="24"/>
    </row>
    <row r="273" spans="21:21" ht="15.75" customHeight="1" x14ac:dyDescent="0.25">
      <c r="U273" s="24"/>
    </row>
    <row r="274" spans="21:21" ht="15.75" customHeight="1" x14ac:dyDescent="0.25">
      <c r="U274" s="24"/>
    </row>
    <row r="275" spans="21:21" ht="15.75" customHeight="1" x14ac:dyDescent="0.25">
      <c r="U275" s="24"/>
    </row>
    <row r="276" spans="21:21" ht="15.75" customHeight="1" x14ac:dyDescent="0.25">
      <c r="U276" s="24"/>
    </row>
    <row r="277" spans="21:21" ht="15.75" customHeight="1" x14ac:dyDescent="0.25">
      <c r="U277" s="24"/>
    </row>
    <row r="278" spans="21:21" ht="15.75" customHeight="1" x14ac:dyDescent="0.25">
      <c r="U278" s="24"/>
    </row>
    <row r="279" spans="21:21" ht="15.75" customHeight="1" x14ac:dyDescent="0.25">
      <c r="U279" s="24"/>
    </row>
    <row r="280" spans="21:21" ht="15.75" customHeight="1" x14ac:dyDescent="0.25">
      <c r="U280" s="24"/>
    </row>
    <row r="281" spans="21:21" ht="15.75" customHeight="1" x14ac:dyDescent="0.25">
      <c r="U281" s="24"/>
    </row>
    <row r="282" spans="21:21" ht="15.75" customHeight="1" x14ac:dyDescent="0.25">
      <c r="U282" s="24"/>
    </row>
    <row r="283" spans="21:21" ht="15.75" customHeight="1" x14ac:dyDescent="0.25">
      <c r="U283" s="24"/>
    </row>
    <row r="284" spans="21:21" ht="15.75" customHeight="1" x14ac:dyDescent="0.25">
      <c r="U284" s="24"/>
    </row>
    <row r="285" spans="21:21" ht="15.75" customHeight="1" x14ac:dyDescent="0.25">
      <c r="U285" s="24"/>
    </row>
    <row r="286" spans="21:21" ht="15.75" customHeight="1" x14ac:dyDescent="0.25">
      <c r="U286" s="24"/>
    </row>
    <row r="287" spans="21:21" ht="15.75" customHeight="1" x14ac:dyDescent="0.25">
      <c r="U287" s="24"/>
    </row>
    <row r="288" spans="21:21" ht="15.75" customHeight="1" x14ac:dyDescent="0.25">
      <c r="U288" s="24"/>
    </row>
    <row r="289" spans="21:21" ht="15.75" customHeight="1" x14ac:dyDescent="0.25">
      <c r="U289" s="24"/>
    </row>
    <row r="290" spans="21:21" ht="15.75" customHeight="1" x14ac:dyDescent="0.25">
      <c r="U290" s="24"/>
    </row>
    <row r="291" spans="21:21" ht="15.75" customHeight="1" x14ac:dyDescent="0.25">
      <c r="U291" s="24"/>
    </row>
    <row r="292" spans="21:21" ht="15.75" customHeight="1" x14ac:dyDescent="0.25">
      <c r="U292" s="24"/>
    </row>
    <row r="293" spans="21:21" ht="15.75" customHeight="1" x14ac:dyDescent="0.25">
      <c r="U293" s="24"/>
    </row>
    <row r="294" spans="21:21" ht="15.75" customHeight="1" x14ac:dyDescent="0.25">
      <c r="U294" s="24"/>
    </row>
    <row r="295" spans="21:21" ht="15.75" customHeight="1" x14ac:dyDescent="0.25">
      <c r="U295" s="24"/>
    </row>
    <row r="296" spans="21:21" ht="15.75" customHeight="1" x14ac:dyDescent="0.25">
      <c r="U296" s="24"/>
    </row>
    <row r="297" spans="21:21" ht="15.75" customHeight="1" x14ac:dyDescent="0.25">
      <c r="U297" s="24"/>
    </row>
    <row r="298" spans="21:21" ht="15.75" customHeight="1" x14ac:dyDescent="0.25">
      <c r="U298" s="24"/>
    </row>
    <row r="299" spans="21:21" ht="15.75" customHeight="1" x14ac:dyDescent="0.25">
      <c r="U299" s="24"/>
    </row>
    <row r="300" spans="21:21" ht="15.75" customHeight="1" x14ac:dyDescent="0.25">
      <c r="U300" s="24"/>
    </row>
    <row r="301" spans="21:21" ht="15.75" customHeight="1" x14ac:dyDescent="0.25">
      <c r="U301" s="24"/>
    </row>
    <row r="302" spans="21:21" ht="15.75" customHeight="1" x14ac:dyDescent="0.25">
      <c r="U302" s="24"/>
    </row>
    <row r="303" spans="21:21" ht="15.75" customHeight="1" x14ac:dyDescent="0.25">
      <c r="U303" s="24"/>
    </row>
    <row r="304" spans="21:21" ht="15.75" customHeight="1" x14ac:dyDescent="0.25">
      <c r="U304" s="24"/>
    </row>
    <row r="305" spans="21:21" ht="15.75" customHeight="1" x14ac:dyDescent="0.25">
      <c r="U305" s="24"/>
    </row>
    <row r="306" spans="21:21" ht="15.75" customHeight="1" x14ac:dyDescent="0.25">
      <c r="U306" s="24"/>
    </row>
    <row r="307" spans="21:21" ht="15.75" customHeight="1" x14ac:dyDescent="0.25">
      <c r="U307" s="24"/>
    </row>
    <row r="308" spans="21:21" ht="15.75" customHeight="1" x14ac:dyDescent="0.25">
      <c r="U308" s="24"/>
    </row>
    <row r="309" spans="21:21" ht="15.75" customHeight="1" x14ac:dyDescent="0.25">
      <c r="U309" s="24"/>
    </row>
    <row r="310" spans="21:21" ht="15.75" customHeight="1" x14ac:dyDescent="0.25">
      <c r="U310" s="24"/>
    </row>
    <row r="311" spans="21:21" ht="15.75" customHeight="1" x14ac:dyDescent="0.25">
      <c r="U311" s="24"/>
    </row>
    <row r="312" spans="21:21" ht="15.75" customHeight="1" x14ac:dyDescent="0.25">
      <c r="U312" s="24"/>
    </row>
    <row r="313" spans="21:21" ht="15.75" customHeight="1" x14ac:dyDescent="0.25">
      <c r="U313" s="24"/>
    </row>
    <row r="314" spans="21:21" ht="15.75" customHeight="1" x14ac:dyDescent="0.25">
      <c r="U314" s="24"/>
    </row>
    <row r="315" spans="21:21" ht="15.75" customHeight="1" x14ac:dyDescent="0.25">
      <c r="U315" s="24"/>
    </row>
    <row r="316" spans="21:21" ht="15.75" customHeight="1" x14ac:dyDescent="0.25">
      <c r="U316" s="24"/>
    </row>
    <row r="317" spans="21:21" ht="15.75" customHeight="1" x14ac:dyDescent="0.25">
      <c r="U317" s="24"/>
    </row>
    <row r="318" spans="21:21" ht="15.75" customHeight="1" x14ac:dyDescent="0.25">
      <c r="U318" s="24"/>
    </row>
    <row r="319" spans="21:21" ht="15.75" customHeight="1" x14ac:dyDescent="0.25">
      <c r="U319" s="24"/>
    </row>
    <row r="320" spans="21:21" ht="15.75" customHeight="1" x14ac:dyDescent="0.25">
      <c r="U320" s="24"/>
    </row>
    <row r="321" spans="21:21" ht="15.75" customHeight="1" x14ac:dyDescent="0.25">
      <c r="U321" s="24"/>
    </row>
    <row r="322" spans="21:21" ht="15.75" customHeight="1" x14ac:dyDescent="0.25">
      <c r="U322" s="24"/>
    </row>
    <row r="323" spans="21:21" ht="15.75" customHeight="1" x14ac:dyDescent="0.25">
      <c r="U323" s="24"/>
    </row>
    <row r="324" spans="21:21" ht="15.75" customHeight="1" x14ac:dyDescent="0.25">
      <c r="U324" s="24"/>
    </row>
    <row r="325" spans="21:21" ht="15.75" customHeight="1" x14ac:dyDescent="0.25">
      <c r="U325" s="24"/>
    </row>
    <row r="326" spans="21:21" ht="15.75" customHeight="1" x14ac:dyDescent="0.25">
      <c r="U326" s="24"/>
    </row>
    <row r="327" spans="21:21" ht="15.75" customHeight="1" x14ac:dyDescent="0.25">
      <c r="U327" s="24"/>
    </row>
    <row r="328" spans="21:21" ht="15.75" customHeight="1" x14ac:dyDescent="0.25">
      <c r="U328" s="24"/>
    </row>
    <row r="329" spans="21:21" ht="15.75" customHeight="1" x14ac:dyDescent="0.25">
      <c r="U329" s="24"/>
    </row>
    <row r="330" spans="21:21" ht="15.75" customHeight="1" x14ac:dyDescent="0.25">
      <c r="U330" s="24"/>
    </row>
    <row r="331" spans="21:21" ht="15.75" customHeight="1" x14ac:dyDescent="0.25">
      <c r="U331" s="24"/>
    </row>
    <row r="332" spans="21:21" ht="15.75" customHeight="1" x14ac:dyDescent="0.25">
      <c r="U332" s="24"/>
    </row>
    <row r="333" spans="21:21" ht="15.75" customHeight="1" x14ac:dyDescent="0.25">
      <c r="U333" s="24"/>
    </row>
    <row r="334" spans="21:21" ht="15.75" customHeight="1" x14ac:dyDescent="0.25">
      <c r="U334" s="24"/>
    </row>
    <row r="335" spans="21:21" ht="15.75" customHeight="1" x14ac:dyDescent="0.25">
      <c r="U335" s="24"/>
    </row>
    <row r="336" spans="21:21" ht="15.75" customHeight="1" x14ac:dyDescent="0.25">
      <c r="U336" s="24"/>
    </row>
    <row r="337" spans="21:21" ht="15.75" customHeight="1" x14ac:dyDescent="0.25">
      <c r="U337" s="24"/>
    </row>
    <row r="338" spans="21:21" ht="15.75" customHeight="1" x14ac:dyDescent="0.25">
      <c r="U338" s="24"/>
    </row>
    <row r="339" spans="21:21" ht="15.75" customHeight="1" x14ac:dyDescent="0.25">
      <c r="U339" s="24"/>
    </row>
    <row r="340" spans="21:21" ht="15.75" customHeight="1" x14ac:dyDescent="0.25">
      <c r="U340" s="24"/>
    </row>
    <row r="341" spans="21:21" ht="15.75" customHeight="1" x14ac:dyDescent="0.25">
      <c r="U341" s="24"/>
    </row>
    <row r="342" spans="21:21" ht="15.75" customHeight="1" x14ac:dyDescent="0.25">
      <c r="U342" s="24"/>
    </row>
    <row r="343" spans="21:21" ht="15.75" customHeight="1" x14ac:dyDescent="0.25">
      <c r="U343" s="24"/>
    </row>
    <row r="344" spans="21:21" ht="15.75" customHeight="1" x14ac:dyDescent="0.25">
      <c r="U344" s="24"/>
    </row>
    <row r="345" spans="21:21" ht="15.75" customHeight="1" x14ac:dyDescent="0.25">
      <c r="U345" s="24"/>
    </row>
    <row r="346" spans="21:21" ht="15.75" customHeight="1" x14ac:dyDescent="0.25">
      <c r="U346" s="24"/>
    </row>
    <row r="347" spans="21:21" ht="15.75" customHeight="1" x14ac:dyDescent="0.25">
      <c r="U347" s="24"/>
    </row>
    <row r="348" spans="21:21" ht="15.75" customHeight="1" x14ac:dyDescent="0.25">
      <c r="U348" s="24"/>
    </row>
    <row r="349" spans="21:21" ht="15.75" customHeight="1" x14ac:dyDescent="0.25">
      <c r="U349" s="24"/>
    </row>
    <row r="350" spans="21:21" ht="15.75" customHeight="1" x14ac:dyDescent="0.25">
      <c r="U350" s="24"/>
    </row>
    <row r="351" spans="21:21" ht="15.75" customHeight="1" x14ac:dyDescent="0.25">
      <c r="U351" s="24"/>
    </row>
    <row r="352" spans="21:21" ht="15.75" customHeight="1" x14ac:dyDescent="0.25">
      <c r="U352" s="24"/>
    </row>
    <row r="353" spans="21:21" ht="15.75" customHeight="1" x14ac:dyDescent="0.25">
      <c r="U353" s="24"/>
    </row>
    <row r="354" spans="21:21" ht="15.75" customHeight="1" x14ac:dyDescent="0.25">
      <c r="U354" s="24"/>
    </row>
    <row r="355" spans="21:21" ht="15.75" customHeight="1" x14ac:dyDescent="0.25">
      <c r="U355" s="24"/>
    </row>
    <row r="356" spans="21:21" ht="15.75" customHeight="1" x14ac:dyDescent="0.25">
      <c r="U356" s="24"/>
    </row>
    <row r="357" spans="21:21" ht="15.75" customHeight="1" x14ac:dyDescent="0.25">
      <c r="U357" s="24"/>
    </row>
    <row r="358" spans="21:21" ht="15.75" customHeight="1" x14ac:dyDescent="0.25">
      <c r="U358" s="24"/>
    </row>
    <row r="359" spans="21:21" ht="15.75" customHeight="1" x14ac:dyDescent="0.25">
      <c r="U359" s="24"/>
    </row>
    <row r="360" spans="21:21" ht="15.75" customHeight="1" x14ac:dyDescent="0.25">
      <c r="U360" s="24"/>
    </row>
    <row r="361" spans="21:21" ht="15.75" customHeight="1" x14ac:dyDescent="0.25">
      <c r="U361" s="24"/>
    </row>
    <row r="362" spans="21:21" ht="15.75" customHeight="1" x14ac:dyDescent="0.25">
      <c r="U362" s="24"/>
    </row>
    <row r="363" spans="21:21" ht="15.75" customHeight="1" x14ac:dyDescent="0.25">
      <c r="U363" s="24"/>
    </row>
    <row r="364" spans="21:21" ht="15.75" customHeight="1" x14ac:dyDescent="0.25">
      <c r="U364" s="24"/>
    </row>
    <row r="365" spans="21:21" ht="15.75" customHeight="1" x14ac:dyDescent="0.25">
      <c r="U365" s="24"/>
    </row>
    <row r="366" spans="21:21" ht="15.75" customHeight="1" x14ac:dyDescent="0.25">
      <c r="U366" s="24"/>
    </row>
    <row r="367" spans="21:21" ht="15.75" customHeight="1" x14ac:dyDescent="0.25">
      <c r="U367" s="24"/>
    </row>
    <row r="368" spans="21:21" ht="15.75" customHeight="1" x14ac:dyDescent="0.25">
      <c r="U368" s="24"/>
    </row>
    <row r="369" spans="21:21" ht="15.75" customHeight="1" x14ac:dyDescent="0.25">
      <c r="U369" s="24"/>
    </row>
    <row r="370" spans="21:21" ht="15.75" customHeight="1" x14ac:dyDescent="0.25">
      <c r="U370" s="24"/>
    </row>
    <row r="371" spans="21:21" ht="15.75" customHeight="1" x14ac:dyDescent="0.25">
      <c r="U371" s="24"/>
    </row>
    <row r="372" spans="21:21" ht="15.75" customHeight="1" x14ac:dyDescent="0.25">
      <c r="U372" s="24"/>
    </row>
    <row r="373" spans="21:21" ht="15.75" customHeight="1" x14ac:dyDescent="0.25">
      <c r="U373" s="24"/>
    </row>
    <row r="374" spans="21:21" ht="15.75" customHeight="1" x14ac:dyDescent="0.25">
      <c r="U374" s="24"/>
    </row>
    <row r="375" spans="21:21" ht="15.75" customHeight="1" x14ac:dyDescent="0.25">
      <c r="U375" s="24"/>
    </row>
    <row r="376" spans="21:21" ht="15.75" customHeight="1" x14ac:dyDescent="0.25">
      <c r="U376" s="24"/>
    </row>
    <row r="377" spans="21:21" ht="15.75" customHeight="1" x14ac:dyDescent="0.25">
      <c r="U377" s="24"/>
    </row>
    <row r="378" spans="21:21" ht="15.75" customHeight="1" x14ac:dyDescent="0.25">
      <c r="U378" s="24"/>
    </row>
    <row r="379" spans="21:21" ht="15.75" customHeight="1" x14ac:dyDescent="0.25">
      <c r="U379" s="24"/>
    </row>
    <row r="380" spans="21:21" ht="15.75" customHeight="1" x14ac:dyDescent="0.25">
      <c r="U380" s="24"/>
    </row>
    <row r="381" spans="21:21" ht="15.75" customHeight="1" x14ac:dyDescent="0.25">
      <c r="U381" s="24"/>
    </row>
    <row r="382" spans="21:21" ht="15.75" customHeight="1" x14ac:dyDescent="0.25">
      <c r="U382" s="24"/>
    </row>
    <row r="383" spans="21:21" ht="15.75" customHeight="1" x14ac:dyDescent="0.25">
      <c r="U383" s="24"/>
    </row>
    <row r="384" spans="21:21" ht="15.75" customHeight="1" x14ac:dyDescent="0.25">
      <c r="U384" s="24"/>
    </row>
    <row r="385" spans="21:21" ht="15.75" customHeight="1" x14ac:dyDescent="0.25">
      <c r="U385" s="24"/>
    </row>
    <row r="386" spans="21:21" ht="15.75" customHeight="1" x14ac:dyDescent="0.25">
      <c r="U386" s="24"/>
    </row>
    <row r="387" spans="21:21" ht="15.75" customHeight="1" x14ac:dyDescent="0.25">
      <c r="U387" s="24"/>
    </row>
    <row r="388" spans="21:21" ht="15.75" customHeight="1" x14ac:dyDescent="0.25">
      <c r="U388" s="24"/>
    </row>
    <row r="389" spans="21:21" ht="15.75" customHeight="1" x14ac:dyDescent="0.25">
      <c r="U389" s="24"/>
    </row>
    <row r="390" spans="21:21" ht="15.75" customHeight="1" x14ac:dyDescent="0.25">
      <c r="U390" s="24"/>
    </row>
    <row r="391" spans="21:21" ht="15.75" customHeight="1" x14ac:dyDescent="0.25">
      <c r="U391" s="24"/>
    </row>
    <row r="392" spans="21:21" ht="15.75" customHeight="1" x14ac:dyDescent="0.25">
      <c r="U392" s="24"/>
    </row>
    <row r="393" spans="21:21" ht="15.75" customHeight="1" x14ac:dyDescent="0.25">
      <c r="U393" s="24"/>
    </row>
    <row r="394" spans="21:21" ht="15.75" customHeight="1" x14ac:dyDescent="0.25">
      <c r="U394" s="24"/>
    </row>
    <row r="395" spans="21:21" ht="15.75" customHeight="1" x14ac:dyDescent="0.25">
      <c r="U395" s="24"/>
    </row>
    <row r="396" spans="21:21" ht="15.75" customHeight="1" x14ac:dyDescent="0.25">
      <c r="U396" s="24"/>
    </row>
    <row r="397" spans="21:21" ht="15.75" customHeight="1" x14ac:dyDescent="0.25">
      <c r="U397" s="24"/>
    </row>
    <row r="398" spans="21:21" ht="15.75" customHeight="1" x14ac:dyDescent="0.25">
      <c r="U398" s="24"/>
    </row>
    <row r="399" spans="21:21" ht="15.75" customHeight="1" x14ac:dyDescent="0.25">
      <c r="U399" s="24"/>
    </row>
    <row r="400" spans="21:21" ht="15.75" customHeight="1" x14ac:dyDescent="0.25">
      <c r="U400" s="24"/>
    </row>
    <row r="401" spans="21:21" ht="15.75" customHeight="1" x14ac:dyDescent="0.25">
      <c r="U401" s="24"/>
    </row>
    <row r="402" spans="21:21" ht="15.75" customHeight="1" x14ac:dyDescent="0.25">
      <c r="U402" s="24"/>
    </row>
    <row r="403" spans="21:21" ht="15.75" customHeight="1" x14ac:dyDescent="0.25">
      <c r="U403" s="24"/>
    </row>
    <row r="404" spans="21:21" ht="15.75" customHeight="1" x14ac:dyDescent="0.25">
      <c r="U404" s="24"/>
    </row>
    <row r="405" spans="21:21" ht="15.75" customHeight="1" x14ac:dyDescent="0.25">
      <c r="U405" s="24"/>
    </row>
    <row r="406" spans="21:21" ht="15.75" customHeight="1" x14ac:dyDescent="0.25">
      <c r="U406" s="24"/>
    </row>
    <row r="407" spans="21:21" ht="15.75" customHeight="1" x14ac:dyDescent="0.25">
      <c r="U407" s="24"/>
    </row>
    <row r="408" spans="21:21" ht="15.75" customHeight="1" x14ac:dyDescent="0.25">
      <c r="U408" s="24"/>
    </row>
    <row r="409" spans="21:21" ht="15.75" customHeight="1" x14ac:dyDescent="0.25">
      <c r="U409" s="24"/>
    </row>
    <row r="410" spans="21:21" ht="15.75" customHeight="1" x14ac:dyDescent="0.25">
      <c r="U410" s="24"/>
    </row>
    <row r="411" spans="21:21" ht="15.75" customHeight="1" x14ac:dyDescent="0.25">
      <c r="U411" s="24"/>
    </row>
    <row r="412" spans="21:21" ht="15.75" customHeight="1" x14ac:dyDescent="0.25">
      <c r="U412" s="24"/>
    </row>
    <row r="413" spans="21:21" ht="15.75" customHeight="1" x14ac:dyDescent="0.25">
      <c r="U413" s="24"/>
    </row>
    <row r="414" spans="21:21" ht="15.75" customHeight="1" x14ac:dyDescent="0.25">
      <c r="U414" s="24"/>
    </row>
    <row r="415" spans="21:21" ht="15.75" customHeight="1" x14ac:dyDescent="0.25">
      <c r="U415" s="24"/>
    </row>
    <row r="416" spans="21:21" ht="15.75" customHeight="1" x14ac:dyDescent="0.25">
      <c r="U416" s="24"/>
    </row>
    <row r="417" spans="21:21" ht="15.75" customHeight="1" x14ac:dyDescent="0.25">
      <c r="U417" s="24"/>
    </row>
    <row r="418" spans="21:21" ht="15.75" customHeight="1" x14ac:dyDescent="0.25">
      <c r="U418" s="24"/>
    </row>
    <row r="419" spans="21:21" ht="15.75" customHeight="1" x14ac:dyDescent="0.25">
      <c r="U419" s="24"/>
    </row>
    <row r="420" spans="21:21" ht="15.75" customHeight="1" x14ac:dyDescent="0.25">
      <c r="U420" s="24"/>
    </row>
    <row r="421" spans="21:21" ht="15.75" customHeight="1" x14ac:dyDescent="0.25">
      <c r="U421" s="24"/>
    </row>
    <row r="422" spans="21:21" ht="15.75" customHeight="1" x14ac:dyDescent="0.25">
      <c r="U422" s="24"/>
    </row>
    <row r="423" spans="21:21" ht="15.75" customHeight="1" x14ac:dyDescent="0.25">
      <c r="U423" s="24"/>
    </row>
    <row r="424" spans="21:21" ht="15.75" customHeight="1" x14ac:dyDescent="0.25">
      <c r="U424" s="24"/>
    </row>
    <row r="425" spans="21:21" ht="15.75" customHeight="1" x14ac:dyDescent="0.25">
      <c r="U425" s="24"/>
    </row>
    <row r="426" spans="21:21" ht="15.75" customHeight="1" x14ac:dyDescent="0.25">
      <c r="U426" s="24"/>
    </row>
    <row r="427" spans="21:21" ht="15.75" customHeight="1" x14ac:dyDescent="0.25">
      <c r="U427" s="24"/>
    </row>
    <row r="428" spans="21:21" ht="15.75" customHeight="1" x14ac:dyDescent="0.25">
      <c r="U428" s="24"/>
    </row>
    <row r="429" spans="21:21" ht="15.75" customHeight="1" x14ac:dyDescent="0.25">
      <c r="U429" s="24"/>
    </row>
    <row r="430" spans="21:21" ht="15.75" customHeight="1" x14ac:dyDescent="0.25">
      <c r="U430" s="24"/>
    </row>
    <row r="431" spans="21:21" ht="15.75" customHeight="1" x14ac:dyDescent="0.25">
      <c r="U431" s="24"/>
    </row>
    <row r="432" spans="21:21" ht="15.75" customHeight="1" x14ac:dyDescent="0.25">
      <c r="U432" s="24"/>
    </row>
    <row r="433" spans="21:21" ht="15.75" customHeight="1" x14ac:dyDescent="0.25">
      <c r="U433" s="24"/>
    </row>
    <row r="434" spans="21:21" ht="15.75" customHeight="1" x14ac:dyDescent="0.25">
      <c r="U434" s="24"/>
    </row>
    <row r="435" spans="21:21" ht="15.75" customHeight="1" x14ac:dyDescent="0.25">
      <c r="U435" s="24"/>
    </row>
    <row r="436" spans="21:21" ht="15.75" customHeight="1" x14ac:dyDescent="0.25">
      <c r="U436" s="24"/>
    </row>
    <row r="437" spans="21:21" ht="15.75" customHeight="1" x14ac:dyDescent="0.25">
      <c r="U437" s="24"/>
    </row>
    <row r="438" spans="21:21" ht="15.75" customHeight="1" x14ac:dyDescent="0.25">
      <c r="U438" s="24"/>
    </row>
    <row r="439" spans="21:21" ht="15.75" customHeight="1" x14ac:dyDescent="0.25">
      <c r="U439" s="24"/>
    </row>
    <row r="440" spans="21:21" ht="15.75" customHeight="1" x14ac:dyDescent="0.25">
      <c r="U440" s="24"/>
    </row>
    <row r="441" spans="21:21" ht="15.75" customHeight="1" x14ac:dyDescent="0.25">
      <c r="U441" s="24"/>
    </row>
    <row r="442" spans="21:21" ht="15.75" customHeight="1" x14ac:dyDescent="0.25">
      <c r="U442" s="24"/>
    </row>
    <row r="443" spans="21:21" ht="15.75" customHeight="1" x14ac:dyDescent="0.25">
      <c r="U443" s="24"/>
    </row>
    <row r="444" spans="21:21" ht="15.75" customHeight="1" x14ac:dyDescent="0.25">
      <c r="U444" s="24"/>
    </row>
    <row r="445" spans="21:21" ht="15.75" customHeight="1" x14ac:dyDescent="0.25">
      <c r="U445" s="24"/>
    </row>
    <row r="446" spans="21:21" ht="15.75" customHeight="1" x14ac:dyDescent="0.25">
      <c r="U446" s="24"/>
    </row>
    <row r="447" spans="21:21" ht="15.75" customHeight="1" x14ac:dyDescent="0.25">
      <c r="U447" s="24"/>
    </row>
    <row r="448" spans="21:21" ht="15.75" customHeight="1" x14ac:dyDescent="0.25">
      <c r="U448" s="24"/>
    </row>
    <row r="449" spans="21:21" ht="15.75" customHeight="1" x14ac:dyDescent="0.25">
      <c r="U449" s="24"/>
    </row>
    <row r="450" spans="21:21" ht="15.75" customHeight="1" x14ac:dyDescent="0.25">
      <c r="U450" s="24"/>
    </row>
    <row r="451" spans="21:21" ht="15.75" customHeight="1" x14ac:dyDescent="0.25">
      <c r="U451" s="24"/>
    </row>
    <row r="452" spans="21:21" ht="15.75" customHeight="1" x14ac:dyDescent="0.25">
      <c r="U452" s="24"/>
    </row>
    <row r="453" spans="21:21" ht="15.75" customHeight="1" x14ac:dyDescent="0.25">
      <c r="U453" s="24"/>
    </row>
    <row r="454" spans="21:21" ht="15.75" customHeight="1" x14ac:dyDescent="0.25">
      <c r="U454" s="24"/>
    </row>
    <row r="455" spans="21:21" ht="15.75" customHeight="1" x14ac:dyDescent="0.25">
      <c r="U455" s="24"/>
    </row>
    <row r="456" spans="21:21" ht="15.75" customHeight="1" x14ac:dyDescent="0.25">
      <c r="U456" s="24"/>
    </row>
    <row r="457" spans="21:21" ht="15.75" customHeight="1" x14ac:dyDescent="0.25">
      <c r="U457" s="24"/>
    </row>
    <row r="458" spans="21:21" ht="15.75" customHeight="1" x14ac:dyDescent="0.25">
      <c r="U458" s="24"/>
    </row>
    <row r="459" spans="21:21" ht="15.75" customHeight="1" x14ac:dyDescent="0.25">
      <c r="U459" s="24"/>
    </row>
    <row r="460" spans="21:21" ht="15.75" customHeight="1" x14ac:dyDescent="0.25">
      <c r="U460" s="24"/>
    </row>
    <row r="461" spans="21:21" ht="15.75" customHeight="1" x14ac:dyDescent="0.25">
      <c r="U461" s="24"/>
    </row>
    <row r="462" spans="21:21" ht="15.75" customHeight="1" x14ac:dyDescent="0.25">
      <c r="U462" s="24"/>
    </row>
    <row r="463" spans="21:21" ht="15.75" customHeight="1" x14ac:dyDescent="0.25">
      <c r="U463" s="24"/>
    </row>
    <row r="464" spans="21:21" ht="15.75" customHeight="1" x14ac:dyDescent="0.25">
      <c r="U464" s="24"/>
    </row>
    <row r="465" spans="21:21" ht="15.75" customHeight="1" x14ac:dyDescent="0.25">
      <c r="U465" s="24"/>
    </row>
    <row r="466" spans="21:21" ht="15.75" customHeight="1" x14ac:dyDescent="0.25">
      <c r="U466" s="24"/>
    </row>
    <row r="467" spans="21:21" ht="15.75" customHeight="1" x14ac:dyDescent="0.25">
      <c r="U467" s="24"/>
    </row>
    <row r="468" spans="21:21" ht="15.75" customHeight="1" x14ac:dyDescent="0.25">
      <c r="U468" s="24"/>
    </row>
    <row r="469" spans="21:21" ht="15.75" customHeight="1" x14ac:dyDescent="0.25">
      <c r="U469" s="24"/>
    </row>
    <row r="470" spans="21:21" ht="15.75" customHeight="1" x14ac:dyDescent="0.25">
      <c r="U470" s="24"/>
    </row>
    <row r="471" spans="21:21" ht="15.75" customHeight="1" x14ac:dyDescent="0.25">
      <c r="U471" s="24"/>
    </row>
    <row r="472" spans="21:21" ht="15.75" customHeight="1" x14ac:dyDescent="0.25">
      <c r="U472" s="24"/>
    </row>
    <row r="473" spans="21:21" ht="15.75" customHeight="1" x14ac:dyDescent="0.25">
      <c r="U473" s="24"/>
    </row>
    <row r="474" spans="21:21" ht="15.75" customHeight="1" x14ac:dyDescent="0.25">
      <c r="U474" s="24"/>
    </row>
    <row r="475" spans="21:21" ht="15.75" customHeight="1" x14ac:dyDescent="0.25">
      <c r="U475" s="24"/>
    </row>
    <row r="476" spans="21:21" ht="15.75" customHeight="1" x14ac:dyDescent="0.25">
      <c r="U476" s="24"/>
    </row>
    <row r="477" spans="21:21" ht="15.75" customHeight="1" x14ac:dyDescent="0.25">
      <c r="U477" s="24"/>
    </row>
    <row r="478" spans="21:21" ht="15.75" customHeight="1" x14ac:dyDescent="0.25">
      <c r="U478" s="24"/>
    </row>
    <row r="479" spans="21:21" ht="15.75" customHeight="1" x14ac:dyDescent="0.25">
      <c r="U479" s="24"/>
    </row>
    <row r="480" spans="21:21" ht="15.75" customHeight="1" x14ac:dyDescent="0.25">
      <c r="U480" s="24"/>
    </row>
    <row r="481" spans="21:21" ht="15.75" customHeight="1" x14ac:dyDescent="0.25">
      <c r="U481" s="24"/>
    </row>
    <row r="482" spans="21:21" ht="15.75" customHeight="1" x14ac:dyDescent="0.25">
      <c r="U482" s="24"/>
    </row>
    <row r="483" spans="21:21" ht="15.75" customHeight="1" x14ac:dyDescent="0.25">
      <c r="U483" s="24"/>
    </row>
    <row r="484" spans="21:21" ht="15.75" customHeight="1" x14ac:dyDescent="0.25">
      <c r="U484" s="24"/>
    </row>
    <row r="485" spans="21:21" ht="15.75" customHeight="1" x14ac:dyDescent="0.25">
      <c r="U485" s="24"/>
    </row>
    <row r="486" spans="21:21" ht="15.75" customHeight="1" x14ac:dyDescent="0.25">
      <c r="U486" s="24"/>
    </row>
    <row r="487" spans="21:21" ht="15.75" customHeight="1" x14ac:dyDescent="0.25">
      <c r="U487" s="24"/>
    </row>
    <row r="488" spans="21:21" ht="15.75" customHeight="1" x14ac:dyDescent="0.25">
      <c r="U488" s="24"/>
    </row>
    <row r="489" spans="21:21" ht="15.75" customHeight="1" x14ac:dyDescent="0.25">
      <c r="U489" s="24"/>
    </row>
    <row r="490" spans="21:21" ht="15.75" customHeight="1" x14ac:dyDescent="0.25">
      <c r="U490" s="24"/>
    </row>
    <row r="491" spans="21:21" ht="15.75" customHeight="1" x14ac:dyDescent="0.25">
      <c r="U491" s="24"/>
    </row>
    <row r="492" spans="21:21" ht="15.75" customHeight="1" x14ac:dyDescent="0.25">
      <c r="U492" s="24"/>
    </row>
    <row r="493" spans="21:21" ht="15.75" customHeight="1" x14ac:dyDescent="0.25">
      <c r="U493" s="24"/>
    </row>
    <row r="494" spans="21:21" ht="15.75" customHeight="1" x14ac:dyDescent="0.25">
      <c r="U494" s="24"/>
    </row>
    <row r="495" spans="21:21" ht="15.75" customHeight="1" x14ac:dyDescent="0.25">
      <c r="U495" s="24"/>
    </row>
    <row r="496" spans="21:21" ht="15.75" customHeight="1" x14ac:dyDescent="0.25">
      <c r="U496" s="24"/>
    </row>
    <row r="497" spans="21:21" ht="15.75" customHeight="1" x14ac:dyDescent="0.25">
      <c r="U497" s="24"/>
    </row>
    <row r="498" spans="21:21" ht="15.75" customHeight="1" x14ac:dyDescent="0.25">
      <c r="U498" s="24"/>
    </row>
    <row r="499" spans="21:21" ht="15.75" customHeight="1" x14ac:dyDescent="0.25">
      <c r="U499" s="24"/>
    </row>
    <row r="500" spans="21:21" ht="15.75" customHeight="1" x14ac:dyDescent="0.25">
      <c r="U500" s="24"/>
    </row>
    <row r="501" spans="21:21" ht="15.75" customHeight="1" x14ac:dyDescent="0.25">
      <c r="U501" s="24"/>
    </row>
    <row r="502" spans="21:21" ht="15.75" customHeight="1" x14ac:dyDescent="0.25">
      <c r="U502" s="24"/>
    </row>
    <row r="503" spans="21:21" ht="15.75" customHeight="1" x14ac:dyDescent="0.25">
      <c r="U503" s="24"/>
    </row>
    <row r="504" spans="21:21" ht="15.75" customHeight="1" x14ac:dyDescent="0.25">
      <c r="U504" s="24"/>
    </row>
    <row r="505" spans="21:21" ht="15.75" customHeight="1" x14ac:dyDescent="0.25">
      <c r="U505" s="24"/>
    </row>
    <row r="506" spans="21:21" ht="15.75" customHeight="1" x14ac:dyDescent="0.25">
      <c r="U506" s="24"/>
    </row>
    <row r="507" spans="21:21" ht="15.75" customHeight="1" x14ac:dyDescent="0.25">
      <c r="U507" s="24"/>
    </row>
    <row r="508" spans="21:21" ht="15.75" customHeight="1" x14ac:dyDescent="0.25">
      <c r="U508" s="24"/>
    </row>
    <row r="509" spans="21:21" ht="15.75" customHeight="1" x14ac:dyDescent="0.25">
      <c r="U509" s="24"/>
    </row>
    <row r="510" spans="21:21" ht="15.75" customHeight="1" x14ac:dyDescent="0.25">
      <c r="U510" s="24"/>
    </row>
    <row r="511" spans="21:21" ht="15.75" customHeight="1" x14ac:dyDescent="0.25">
      <c r="U511" s="24"/>
    </row>
    <row r="512" spans="21:21" ht="15.75" customHeight="1" x14ac:dyDescent="0.25">
      <c r="U512" s="24"/>
    </row>
    <row r="513" spans="21:21" ht="15.75" customHeight="1" x14ac:dyDescent="0.25">
      <c r="U513" s="24"/>
    </row>
    <row r="514" spans="21:21" ht="15.75" customHeight="1" x14ac:dyDescent="0.25">
      <c r="U514" s="24"/>
    </row>
    <row r="515" spans="21:21" ht="15.75" customHeight="1" x14ac:dyDescent="0.25">
      <c r="U515" s="24"/>
    </row>
    <row r="516" spans="21:21" ht="15.75" customHeight="1" x14ac:dyDescent="0.25">
      <c r="U516" s="24"/>
    </row>
    <row r="517" spans="21:21" ht="15.75" customHeight="1" x14ac:dyDescent="0.25">
      <c r="U517" s="24"/>
    </row>
    <row r="518" spans="21:21" ht="15.75" customHeight="1" x14ac:dyDescent="0.25">
      <c r="U518" s="24"/>
    </row>
    <row r="519" spans="21:21" ht="15.75" customHeight="1" x14ac:dyDescent="0.25">
      <c r="U519" s="24"/>
    </row>
    <row r="520" spans="21:21" ht="15.75" customHeight="1" x14ac:dyDescent="0.25">
      <c r="U520" s="24"/>
    </row>
    <row r="521" spans="21:21" ht="15.75" customHeight="1" x14ac:dyDescent="0.25">
      <c r="U521" s="24"/>
    </row>
    <row r="522" spans="21:21" ht="15.75" customHeight="1" x14ac:dyDescent="0.25">
      <c r="U522" s="24"/>
    </row>
    <row r="523" spans="21:21" ht="15.75" customHeight="1" x14ac:dyDescent="0.25">
      <c r="U523" s="24"/>
    </row>
    <row r="524" spans="21:21" ht="15.75" customHeight="1" x14ac:dyDescent="0.25">
      <c r="U524" s="24"/>
    </row>
    <row r="525" spans="21:21" ht="15.75" customHeight="1" x14ac:dyDescent="0.25">
      <c r="U525" s="24"/>
    </row>
    <row r="526" spans="21:21" ht="15.75" customHeight="1" x14ac:dyDescent="0.25">
      <c r="U526" s="24"/>
    </row>
    <row r="527" spans="21:21" ht="15.75" customHeight="1" x14ac:dyDescent="0.25">
      <c r="U527" s="24"/>
    </row>
    <row r="528" spans="21:21" ht="15.75" customHeight="1" x14ac:dyDescent="0.25">
      <c r="U528" s="24"/>
    </row>
    <row r="529" spans="21:21" ht="15.75" customHeight="1" x14ac:dyDescent="0.25">
      <c r="U529" s="24"/>
    </row>
    <row r="530" spans="21:21" ht="15.75" customHeight="1" x14ac:dyDescent="0.25">
      <c r="U530" s="24"/>
    </row>
    <row r="531" spans="21:21" ht="15.75" customHeight="1" x14ac:dyDescent="0.25">
      <c r="U531" s="24"/>
    </row>
    <row r="532" spans="21:21" ht="15.75" customHeight="1" x14ac:dyDescent="0.25">
      <c r="U532" s="24"/>
    </row>
    <row r="533" spans="21:21" ht="15.75" customHeight="1" x14ac:dyDescent="0.25">
      <c r="U533" s="24"/>
    </row>
    <row r="534" spans="21:21" ht="15.75" customHeight="1" x14ac:dyDescent="0.25">
      <c r="U534" s="24"/>
    </row>
    <row r="535" spans="21:21" ht="15.75" customHeight="1" x14ac:dyDescent="0.25">
      <c r="U535" s="24"/>
    </row>
    <row r="536" spans="21:21" ht="15.75" customHeight="1" x14ac:dyDescent="0.25">
      <c r="U536" s="24"/>
    </row>
    <row r="537" spans="21:21" ht="15.75" customHeight="1" x14ac:dyDescent="0.25">
      <c r="U537" s="24"/>
    </row>
    <row r="538" spans="21:21" ht="15.75" customHeight="1" x14ac:dyDescent="0.25">
      <c r="U538" s="24"/>
    </row>
    <row r="539" spans="21:21" ht="15.75" customHeight="1" x14ac:dyDescent="0.25">
      <c r="U539" s="24"/>
    </row>
    <row r="540" spans="21:21" ht="15.75" customHeight="1" x14ac:dyDescent="0.25">
      <c r="U540" s="24"/>
    </row>
    <row r="541" spans="21:21" ht="15.75" customHeight="1" x14ac:dyDescent="0.25">
      <c r="U541" s="24"/>
    </row>
    <row r="542" spans="21:21" ht="15.75" customHeight="1" x14ac:dyDescent="0.25">
      <c r="U542" s="24"/>
    </row>
    <row r="543" spans="21:21" ht="15.75" customHeight="1" x14ac:dyDescent="0.25">
      <c r="U543" s="24"/>
    </row>
    <row r="544" spans="21:21" ht="15.75" customHeight="1" x14ac:dyDescent="0.25">
      <c r="U544" s="24"/>
    </row>
    <row r="545" spans="21:21" ht="15.75" customHeight="1" x14ac:dyDescent="0.25">
      <c r="U545" s="24"/>
    </row>
    <row r="546" spans="21:21" ht="15.75" customHeight="1" x14ac:dyDescent="0.25">
      <c r="U546" s="24"/>
    </row>
    <row r="547" spans="21:21" ht="15.75" customHeight="1" x14ac:dyDescent="0.25">
      <c r="U547" s="24"/>
    </row>
    <row r="548" spans="21:21" ht="15.75" customHeight="1" x14ac:dyDescent="0.25">
      <c r="U548" s="24"/>
    </row>
    <row r="549" spans="21:21" ht="15.75" customHeight="1" x14ac:dyDescent="0.25">
      <c r="U549" s="24"/>
    </row>
    <row r="550" spans="21:21" ht="15.75" customHeight="1" x14ac:dyDescent="0.25">
      <c r="U550" s="24"/>
    </row>
    <row r="551" spans="21:21" ht="15.75" customHeight="1" x14ac:dyDescent="0.25">
      <c r="U551" s="24"/>
    </row>
    <row r="552" spans="21:21" ht="15.75" customHeight="1" x14ac:dyDescent="0.25">
      <c r="U552" s="24"/>
    </row>
    <row r="553" spans="21:21" ht="15.75" customHeight="1" x14ac:dyDescent="0.25">
      <c r="U553" s="24"/>
    </row>
    <row r="554" spans="21:21" ht="15.75" customHeight="1" x14ac:dyDescent="0.25">
      <c r="U554" s="24"/>
    </row>
    <row r="555" spans="21:21" ht="15.75" customHeight="1" x14ac:dyDescent="0.25">
      <c r="U555" s="24"/>
    </row>
    <row r="556" spans="21:21" ht="15.75" customHeight="1" x14ac:dyDescent="0.25">
      <c r="U556" s="24"/>
    </row>
    <row r="557" spans="21:21" ht="15.75" customHeight="1" x14ac:dyDescent="0.25">
      <c r="U557" s="24"/>
    </row>
    <row r="558" spans="21:21" ht="15.75" customHeight="1" x14ac:dyDescent="0.25">
      <c r="U558" s="24"/>
    </row>
    <row r="559" spans="21:21" ht="15.75" customHeight="1" x14ac:dyDescent="0.25">
      <c r="U559" s="24"/>
    </row>
    <row r="560" spans="21:21" ht="15.75" customHeight="1" x14ac:dyDescent="0.25">
      <c r="U560" s="24"/>
    </row>
    <row r="561" spans="21:21" ht="15.75" customHeight="1" x14ac:dyDescent="0.25">
      <c r="U561" s="24"/>
    </row>
    <row r="562" spans="21:21" ht="15.75" customHeight="1" x14ac:dyDescent="0.25">
      <c r="U562" s="24"/>
    </row>
    <row r="563" spans="21:21" ht="15.75" customHeight="1" x14ac:dyDescent="0.25">
      <c r="U563" s="24"/>
    </row>
    <row r="564" spans="21:21" ht="15.75" customHeight="1" x14ac:dyDescent="0.25">
      <c r="U564" s="24"/>
    </row>
    <row r="565" spans="21:21" ht="15.75" customHeight="1" x14ac:dyDescent="0.25">
      <c r="U565" s="24"/>
    </row>
    <row r="566" spans="21:21" ht="15.75" customHeight="1" x14ac:dyDescent="0.25">
      <c r="U566" s="24"/>
    </row>
    <row r="567" spans="21:21" ht="15.75" customHeight="1" x14ac:dyDescent="0.25">
      <c r="U567" s="24"/>
    </row>
    <row r="568" spans="21:21" ht="15.75" customHeight="1" x14ac:dyDescent="0.25">
      <c r="U568" s="24"/>
    </row>
    <row r="569" spans="21:21" ht="15.75" customHeight="1" x14ac:dyDescent="0.25">
      <c r="U569" s="24"/>
    </row>
    <row r="570" spans="21:21" ht="15.75" customHeight="1" x14ac:dyDescent="0.25">
      <c r="U570" s="24"/>
    </row>
    <row r="571" spans="21:21" ht="15.75" customHeight="1" x14ac:dyDescent="0.25">
      <c r="U571" s="24"/>
    </row>
    <row r="572" spans="21:21" ht="15.75" customHeight="1" x14ac:dyDescent="0.25">
      <c r="U572" s="24"/>
    </row>
    <row r="573" spans="21:21" ht="15.75" customHeight="1" x14ac:dyDescent="0.25">
      <c r="U573" s="24"/>
    </row>
    <row r="574" spans="21:21" ht="15.75" customHeight="1" x14ac:dyDescent="0.25">
      <c r="U574" s="24"/>
    </row>
    <row r="575" spans="21:21" ht="15.75" customHeight="1" x14ac:dyDescent="0.25">
      <c r="U575" s="24"/>
    </row>
    <row r="576" spans="21:21" ht="15.75" customHeight="1" x14ac:dyDescent="0.25">
      <c r="U576" s="24"/>
    </row>
    <row r="577" spans="21:21" ht="15.75" customHeight="1" x14ac:dyDescent="0.25">
      <c r="U577" s="24"/>
    </row>
    <row r="578" spans="21:21" ht="15.75" customHeight="1" x14ac:dyDescent="0.25">
      <c r="U578" s="24"/>
    </row>
    <row r="579" spans="21:21" ht="15.75" customHeight="1" x14ac:dyDescent="0.25">
      <c r="U579" s="24"/>
    </row>
    <row r="580" spans="21:21" ht="15.75" customHeight="1" x14ac:dyDescent="0.25">
      <c r="U580" s="24"/>
    </row>
    <row r="581" spans="21:21" ht="15.75" customHeight="1" x14ac:dyDescent="0.25">
      <c r="U581" s="24"/>
    </row>
    <row r="582" spans="21:21" ht="15.75" customHeight="1" x14ac:dyDescent="0.25">
      <c r="U582" s="24"/>
    </row>
    <row r="583" spans="21:21" ht="15.75" customHeight="1" x14ac:dyDescent="0.25">
      <c r="U583" s="24"/>
    </row>
    <row r="584" spans="21:21" ht="15.75" customHeight="1" x14ac:dyDescent="0.25">
      <c r="U584" s="24"/>
    </row>
    <row r="585" spans="21:21" ht="15.75" customHeight="1" x14ac:dyDescent="0.25">
      <c r="U585" s="24"/>
    </row>
    <row r="586" spans="21:21" ht="15.75" customHeight="1" x14ac:dyDescent="0.25">
      <c r="U586" s="24"/>
    </row>
    <row r="587" spans="21:21" ht="15.75" customHeight="1" x14ac:dyDescent="0.25">
      <c r="U587" s="24"/>
    </row>
    <row r="588" spans="21:21" ht="15.75" customHeight="1" x14ac:dyDescent="0.25">
      <c r="U588" s="24"/>
    </row>
    <row r="589" spans="21:21" ht="15.75" customHeight="1" x14ac:dyDescent="0.25">
      <c r="U589" s="24"/>
    </row>
    <row r="590" spans="21:21" ht="15.75" customHeight="1" x14ac:dyDescent="0.25">
      <c r="U590" s="24"/>
    </row>
    <row r="591" spans="21:21" ht="15.75" customHeight="1" x14ac:dyDescent="0.25">
      <c r="U591" s="24"/>
    </row>
    <row r="592" spans="21:21" ht="15.75" customHeight="1" x14ac:dyDescent="0.25">
      <c r="U592" s="24"/>
    </row>
    <row r="593" spans="21:21" ht="15.75" customHeight="1" x14ac:dyDescent="0.25">
      <c r="U593" s="24"/>
    </row>
    <row r="594" spans="21:21" ht="15.75" customHeight="1" x14ac:dyDescent="0.25">
      <c r="U594" s="24"/>
    </row>
    <row r="595" spans="21:21" ht="15.75" customHeight="1" x14ac:dyDescent="0.25">
      <c r="U595" s="24"/>
    </row>
    <row r="596" spans="21:21" ht="15.75" customHeight="1" x14ac:dyDescent="0.25">
      <c r="U596" s="24"/>
    </row>
    <row r="597" spans="21:21" ht="15.75" customHeight="1" x14ac:dyDescent="0.25">
      <c r="U597" s="24"/>
    </row>
    <row r="598" spans="21:21" ht="15.75" customHeight="1" x14ac:dyDescent="0.25">
      <c r="U598" s="24"/>
    </row>
    <row r="599" spans="21:21" ht="15.75" customHeight="1" x14ac:dyDescent="0.25">
      <c r="U599" s="24"/>
    </row>
    <row r="600" spans="21:21" ht="15.75" customHeight="1" x14ac:dyDescent="0.25">
      <c r="U600" s="24"/>
    </row>
    <row r="601" spans="21:21" ht="15.75" customHeight="1" x14ac:dyDescent="0.25">
      <c r="U601" s="24"/>
    </row>
    <row r="602" spans="21:21" ht="15.75" customHeight="1" x14ac:dyDescent="0.25">
      <c r="U602" s="24"/>
    </row>
    <row r="603" spans="21:21" ht="15.75" customHeight="1" x14ac:dyDescent="0.25">
      <c r="U603" s="24"/>
    </row>
    <row r="604" spans="21:21" ht="15.75" customHeight="1" x14ac:dyDescent="0.25">
      <c r="U604" s="24"/>
    </row>
    <row r="605" spans="21:21" ht="15.75" customHeight="1" x14ac:dyDescent="0.25">
      <c r="U605" s="24"/>
    </row>
    <row r="606" spans="21:21" ht="15.75" customHeight="1" x14ac:dyDescent="0.25">
      <c r="U606" s="24"/>
    </row>
    <row r="607" spans="21:21" ht="15.75" customHeight="1" x14ac:dyDescent="0.25">
      <c r="U607" s="24"/>
    </row>
    <row r="608" spans="21:21" ht="15.75" customHeight="1" x14ac:dyDescent="0.25">
      <c r="U608" s="24"/>
    </row>
    <row r="609" spans="21:21" ht="15.75" customHeight="1" x14ac:dyDescent="0.25">
      <c r="U609" s="24"/>
    </row>
    <row r="610" spans="21:21" ht="15.75" customHeight="1" x14ac:dyDescent="0.25">
      <c r="U610" s="24"/>
    </row>
    <row r="611" spans="21:21" ht="15.75" customHeight="1" x14ac:dyDescent="0.25">
      <c r="U611" s="24"/>
    </row>
    <row r="612" spans="21:21" ht="15.75" customHeight="1" x14ac:dyDescent="0.25">
      <c r="U612" s="24"/>
    </row>
    <row r="613" spans="21:21" ht="15.75" customHeight="1" x14ac:dyDescent="0.25">
      <c r="U613" s="24"/>
    </row>
    <row r="614" spans="21:21" ht="15.75" customHeight="1" x14ac:dyDescent="0.25">
      <c r="U614" s="24"/>
    </row>
    <row r="615" spans="21:21" ht="15.75" customHeight="1" x14ac:dyDescent="0.25">
      <c r="U615" s="24"/>
    </row>
    <row r="616" spans="21:21" ht="15.75" customHeight="1" x14ac:dyDescent="0.25">
      <c r="U616" s="24"/>
    </row>
    <row r="617" spans="21:21" ht="15.75" customHeight="1" x14ac:dyDescent="0.25">
      <c r="U617" s="24"/>
    </row>
    <row r="618" spans="21:21" ht="15.75" customHeight="1" x14ac:dyDescent="0.25">
      <c r="U618" s="24"/>
    </row>
    <row r="619" spans="21:21" ht="15.75" customHeight="1" x14ac:dyDescent="0.25">
      <c r="U619" s="24"/>
    </row>
    <row r="620" spans="21:21" ht="15.75" customHeight="1" x14ac:dyDescent="0.25">
      <c r="U620" s="24"/>
    </row>
    <row r="621" spans="21:21" ht="15.75" customHeight="1" x14ac:dyDescent="0.25">
      <c r="U621" s="24"/>
    </row>
    <row r="622" spans="21:21" ht="15.75" customHeight="1" x14ac:dyDescent="0.25">
      <c r="U622" s="24"/>
    </row>
    <row r="623" spans="21:21" ht="15.75" customHeight="1" x14ac:dyDescent="0.25">
      <c r="U623" s="24"/>
    </row>
    <row r="624" spans="21:21" ht="15.75" customHeight="1" x14ac:dyDescent="0.25">
      <c r="U624" s="24"/>
    </row>
    <row r="625" spans="21:21" ht="15.75" customHeight="1" x14ac:dyDescent="0.25">
      <c r="U625" s="24"/>
    </row>
    <row r="626" spans="21:21" ht="15.75" customHeight="1" x14ac:dyDescent="0.25">
      <c r="U626" s="24"/>
    </row>
    <row r="627" spans="21:21" ht="15.75" customHeight="1" x14ac:dyDescent="0.25">
      <c r="U627" s="24"/>
    </row>
    <row r="628" spans="21:21" ht="15.75" customHeight="1" x14ac:dyDescent="0.25">
      <c r="U628" s="24"/>
    </row>
    <row r="629" spans="21:21" ht="15.75" customHeight="1" x14ac:dyDescent="0.25">
      <c r="U629" s="24"/>
    </row>
    <row r="630" spans="21:21" ht="15.75" customHeight="1" x14ac:dyDescent="0.25">
      <c r="U630" s="24"/>
    </row>
    <row r="631" spans="21:21" ht="15.75" customHeight="1" x14ac:dyDescent="0.25">
      <c r="U631" s="24"/>
    </row>
    <row r="632" spans="21:21" ht="15.75" customHeight="1" x14ac:dyDescent="0.25">
      <c r="U632" s="24"/>
    </row>
    <row r="633" spans="21:21" ht="15.75" customHeight="1" x14ac:dyDescent="0.25">
      <c r="U633" s="24"/>
    </row>
    <row r="634" spans="21:21" ht="15.75" customHeight="1" x14ac:dyDescent="0.25">
      <c r="U634" s="24"/>
    </row>
    <row r="635" spans="21:21" ht="15.75" customHeight="1" x14ac:dyDescent="0.25">
      <c r="U635" s="24"/>
    </row>
    <row r="636" spans="21:21" ht="15.75" customHeight="1" x14ac:dyDescent="0.25">
      <c r="U636" s="24"/>
    </row>
    <row r="637" spans="21:21" ht="15.75" customHeight="1" x14ac:dyDescent="0.25">
      <c r="U637" s="24"/>
    </row>
    <row r="638" spans="21:21" ht="15.75" customHeight="1" x14ac:dyDescent="0.25">
      <c r="U638" s="24"/>
    </row>
    <row r="639" spans="21:21" ht="15.75" customHeight="1" x14ac:dyDescent="0.25">
      <c r="U639" s="24"/>
    </row>
    <row r="640" spans="21:21" ht="15.75" customHeight="1" x14ac:dyDescent="0.25">
      <c r="U640" s="24"/>
    </row>
    <row r="641" spans="21:21" ht="15.75" customHeight="1" x14ac:dyDescent="0.25">
      <c r="U641" s="24"/>
    </row>
    <row r="642" spans="21:21" ht="15.75" customHeight="1" x14ac:dyDescent="0.25">
      <c r="U642" s="24"/>
    </row>
    <row r="643" spans="21:21" ht="15.75" customHeight="1" x14ac:dyDescent="0.25">
      <c r="U643" s="24"/>
    </row>
    <row r="644" spans="21:21" ht="15.75" customHeight="1" x14ac:dyDescent="0.25">
      <c r="U644" s="24"/>
    </row>
    <row r="645" spans="21:21" ht="15.75" customHeight="1" x14ac:dyDescent="0.25">
      <c r="U645" s="24"/>
    </row>
    <row r="646" spans="21:21" ht="15.75" customHeight="1" x14ac:dyDescent="0.25">
      <c r="U646" s="24"/>
    </row>
    <row r="647" spans="21:21" ht="15.75" customHeight="1" x14ac:dyDescent="0.25">
      <c r="U647" s="24"/>
    </row>
    <row r="648" spans="21:21" ht="15.75" customHeight="1" x14ac:dyDescent="0.25">
      <c r="U648" s="24"/>
    </row>
    <row r="649" spans="21:21" ht="15.75" customHeight="1" x14ac:dyDescent="0.25">
      <c r="U649" s="24"/>
    </row>
    <row r="650" spans="21:21" ht="15.75" customHeight="1" x14ac:dyDescent="0.25">
      <c r="U650" s="24"/>
    </row>
    <row r="651" spans="21:21" ht="15.75" customHeight="1" x14ac:dyDescent="0.25">
      <c r="U651" s="24"/>
    </row>
    <row r="652" spans="21:21" ht="15.75" customHeight="1" x14ac:dyDescent="0.25">
      <c r="U652" s="24"/>
    </row>
    <row r="653" spans="21:21" ht="15.75" customHeight="1" x14ac:dyDescent="0.25">
      <c r="U653" s="24"/>
    </row>
    <row r="654" spans="21:21" ht="15.75" customHeight="1" x14ac:dyDescent="0.25">
      <c r="U654" s="24"/>
    </row>
    <row r="655" spans="21:21" ht="15.75" customHeight="1" x14ac:dyDescent="0.25">
      <c r="U655" s="24"/>
    </row>
    <row r="656" spans="21:21" ht="15.75" customHeight="1" x14ac:dyDescent="0.25">
      <c r="U656" s="24"/>
    </row>
    <row r="657" spans="21:21" ht="15.75" customHeight="1" x14ac:dyDescent="0.25">
      <c r="U657" s="24"/>
    </row>
    <row r="658" spans="21:21" ht="15.75" customHeight="1" x14ac:dyDescent="0.25">
      <c r="U658" s="24"/>
    </row>
    <row r="659" spans="21:21" ht="15.75" customHeight="1" x14ac:dyDescent="0.25">
      <c r="U659" s="24"/>
    </row>
    <row r="660" spans="21:21" ht="15.75" customHeight="1" x14ac:dyDescent="0.25">
      <c r="U660" s="24"/>
    </row>
    <row r="661" spans="21:21" ht="15.75" customHeight="1" x14ac:dyDescent="0.25">
      <c r="U661" s="24"/>
    </row>
    <row r="662" spans="21:21" ht="15.75" customHeight="1" x14ac:dyDescent="0.25">
      <c r="U662" s="24"/>
    </row>
    <row r="663" spans="21:21" ht="15.75" customHeight="1" x14ac:dyDescent="0.25">
      <c r="U663" s="24"/>
    </row>
    <row r="664" spans="21:21" ht="15.75" customHeight="1" x14ac:dyDescent="0.25">
      <c r="U664" s="24"/>
    </row>
    <row r="665" spans="21:21" ht="15.75" customHeight="1" x14ac:dyDescent="0.25">
      <c r="U665" s="24"/>
    </row>
    <row r="666" spans="21:21" ht="15.75" customHeight="1" x14ac:dyDescent="0.25">
      <c r="U666" s="24"/>
    </row>
    <row r="667" spans="21:21" ht="15.75" customHeight="1" x14ac:dyDescent="0.25">
      <c r="U667" s="24"/>
    </row>
    <row r="668" spans="21:21" ht="15.75" customHeight="1" x14ac:dyDescent="0.25">
      <c r="U668" s="24"/>
    </row>
    <row r="669" spans="21:21" ht="15.75" customHeight="1" x14ac:dyDescent="0.25">
      <c r="U669" s="24"/>
    </row>
    <row r="670" spans="21:21" ht="15.75" customHeight="1" x14ac:dyDescent="0.25">
      <c r="U670" s="24"/>
    </row>
    <row r="671" spans="21:21" ht="15.75" customHeight="1" x14ac:dyDescent="0.25">
      <c r="U671" s="24"/>
    </row>
    <row r="672" spans="21:21" ht="15.75" customHeight="1" x14ac:dyDescent="0.25">
      <c r="U672" s="24"/>
    </row>
    <row r="673" spans="21:21" ht="15.75" customHeight="1" x14ac:dyDescent="0.25">
      <c r="U673" s="24"/>
    </row>
    <row r="674" spans="21:21" ht="15.75" customHeight="1" x14ac:dyDescent="0.25">
      <c r="U674" s="24"/>
    </row>
    <row r="675" spans="21:21" ht="15.75" customHeight="1" x14ac:dyDescent="0.25">
      <c r="U675" s="24"/>
    </row>
    <row r="676" spans="21:21" ht="15.75" customHeight="1" x14ac:dyDescent="0.25">
      <c r="U676" s="24"/>
    </row>
    <row r="677" spans="21:21" ht="15.75" customHeight="1" x14ac:dyDescent="0.25">
      <c r="U677" s="24"/>
    </row>
    <row r="678" spans="21:21" ht="15.75" customHeight="1" x14ac:dyDescent="0.25">
      <c r="U678" s="24"/>
    </row>
    <row r="679" spans="21:21" ht="15.75" customHeight="1" x14ac:dyDescent="0.25">
      <c r="U679" s="24"/>
    </row>
    <row r="680" spans="21:21" ht="15.75" customHeight="1" x14ac:dyDescent="0.25">
      <c r="U680" s="24"/>
    </row>
    <row r="681" spans="21:21" ht="15.75" customHeight="1" x14ac:dyDescent="0.25">
      <c r="U681" s="24"/>
    </row>
    <row r="682" spans="21:21" ht="15.75" customHeight="1" x14ac:dyDescent="0.25">
      <c r="U682" s="24"/>
    </row>
    <row r="683" spans="21:21" ht="15.75" customHeight="1" x14ac:dyDescent="0.25">
      <c r="U683" s="24"/>
    </row>
    <row r="684" spans="21:21" ht="15.75" customHeight="1" x14ac:dyDescent="0.25">
      <c r="U684" s="24"/>
    </row>
    <row r="685" spans="21:21" ht="15.75" customHeight="1" x14ac:dyDescent="0.25">
      <c r="U685" s="24"/>
    </row>
    <row r="686" spans="21:21" ht="15.75" customHeight="1" x14ac:dyDescent="0.25">
      <c r="U686" s="24"/>
    </row>
    <row r="687" spans="21:21" ht="15.75" customHeight="1" x14ac:dyDescent="0.25">
      <c r="U687" s="24"/>
    </row>
    <row r="688" spans="21:21" ht="15.75" customHeight="1" x14ac:dyDescent="0.25">
      <c r="U688" s="24"/>
    </row>
    <row r="689" spans="21:21" ht="15.75" customHeight="1" x14ac:dyDescent="0.25">
      <c r="U689" s="24"/>
    </row>
    <row r="690" spans="21:21" ht="15.75" customHeight="1" x14ac:dyDescent="0.25">
      <c r="U690" s="24"/>
    </row>
    <row r="691" spans="21:21" ht="15.75" customHeight="1" x14ac:dyDescent="0.25">
      <c r="U691" s="24"/>
    </row>
    <row r="692" spans="21:21" ht="15.75" customHeight="1" x14ac:dyDescent="0.25">
      <c r="U692" s="24"/>
    </row>
    <row r="693" spans="21:21" ht="15.75" customHeight="1" x14ac:dyDescent="0.25">
      <c r="U693" s="24"/>
    </row>
    <row r="694" spans="21:21" ht="15.75" customHeight="1" x14ac:dyDescent="0.25">
      <c r="U694" s="24"/>
    </row>
    <row r="695" spans="21:21" ht="15.75" customHeight="1" x14ac:dyDescent="0.25">
      <c r="U695" s="24"/>
    </row>
    <row r="696" spans="21:21" ht="15.75" customHeight="1" x14ac:dyDescent="0.25">
      <c r="U696" s="24"/>
    </row>
    <row r="697" spans="21:21" ht="15.75" customHeight="1" x14ac:dyDescent="0.25">
      <c r="U697" s="24"/>
    </row>
    <row r="698" spans="21:21" ht="15.75" customHeight="1" x14ac:dyDescent="0.25">
      <c r="U698" s="24"/>
    </row>
    <row r="699" spans="21:21" ht="15.75" customHeight="1" x14ac:dyDescent="0.25">
      <c r="U699" s="24"/>
    </row>
    <row r="700" spans="21:21" ht="15.75" customHeight="1" x14ac:dyDescent="0.25">
      <c r="U700" s="24"/>
    </row>
    <row r="701" spans="21:21" ht="15.75" customHeight="1" x14ac:dyDescent="0.25">
      <c r="U701" s="24"/>
    </row>
    <row r="702" spans="21:21" ht="15.75" customHeight="1" x14ac:dyDescent="0.25">
      <c r="U702" s="24"/>
    </row>
    <row r="703" spans="21:21" ht="15.75" customHeight="1" x14ac:dyDescent="0.25">
      <c r="U703" s="24"/>
    </row>
    <row r="704" spans="21:21" ht="15.75" customHeight="1" x14ac:dyDescent="0.25">
      <c r="U704" s="24"/>
    </row>
    <row r="705" spans="21:21" ht="15.75" customHeight="1" x14ac:dyDescent="0.25">
      <c r="U705" s="24"/>
    </row>
    <row r="706" spans="21:21" ht="15.75" customHeight="1" x14ac:dyDescent="0.25">
      <c r="U706" s="24"/>
    </row>
    <row r="707" spans="21:21" ht="15.75" customHeight="1" x14ac:dyDescent="0.25">
      <c r="U707" s="24"/>
    </row>
    <row r="708" spans="21:21" ht="15.75" customHeight="1" x14ac:dyDescent="0.25">
      <c r="U708" s="24"/>
    </row>
    <row r="709" spans="21:21" ht="15.75" customHeight="1" x14ac:dyDescent="0.25">
      <c r="U709" s="24"/>
    </row>
    <row r="710" spans="21:21" ht="15.75" customHeight="1" x14ac:dyDescent="0.25">
      <c r="U710" s="24"/>
    </row>
    <row r="711" spans="21:21" ht="15.75" customHeight="1" x14ac:dyDescent="0.25">
      <c r="U711" s="24"/>
    </row>
    <row r="712" spans="21:21" ht="15.75" customHeight="1" x14ac:dyDescent="0.25">
      <c r="U712" s="24"/>
    </row>
    <row r="713" spans="21:21" ht="15.75" customHeight="1" x14ac:dyDescent="0.25">
      <c r="U713" s="24"/>
    </row>
    <row r="714" spans="21:21" ht="15.75" customHeight="1" x14ac:dyDescent="0.25">
      <c r="U714" s="24"/>
    </row>
    <row r="715" spans="21:21" ht="15.75" customHeight="1" x14ac:dyDescent="0.25">
      <c r="U715" s="24"/>
    </row>
    <row r="716" spans="21:21" ht="15.75" customHeight="1" x14ac:dyDescent="0.25">
      <c r="U716" s="24"/>
    </row>
    <row r="717" spans="21:21" ht="15.75" customHeight="1" x14ac:dyDescent="0.25">
      <c r="U717" s="24"/>
    </row>
    <row r="718" spans="21:21" ht="15.75" customHeight="1" x14ac:dyDescent="0.25">
      <c r="U718" s="24"/>
    </row>
    <row r="719" spans="21:21" ht="15.75" customHeight="1" x14ac:dyDescent="0.25">
      <c r="U719" s="24"/>
    </row>
    <row r="720" spans="21:21" ht="15.75" customHeight="1" x14ac:dyDescent="0.25">
      <c r="U720" s="24"/>
    </row>
    <row r="721" spans="21:21" ht="15.75" customHeight="1" x14ac:dyDescent="0.25">
      <c r="U721" s="24"/>
    </row>
    <row r="722" spans="21:21" ht="15.75" customHeight="1" x14ac:dyDescent="0.25">
      <c r="U722" s="24"/>
    </row>
    <row r="723" spans="21:21" ht="15.75" customHeight="1" x14ac:dyDescent="0.25">
      <c r="U723" s="24"/>
    </row>
    <row r="724" spans="21:21" ht="15.75" customHeight="1" x14ac:dyDescent="0.25">
      <c r="U724" s="24"/>
    </row>
    <row r="725" spans="21:21" ht="15.75" customHeight="1" x14ac:dyDescent="0.25">
      <c r="U725" s="24"/>
    </row>
    <row r="726" spans="21:21" ht="15.75" customHeight="1" x14ac:dyDescent="0.25">
      <c r="U726" s="24"/>
    </row>
    <row r="727" spans="21:21" ht="15.75" customHeight="1" x14ac:dyDescent="0.25">
      <c r="U727" s="24"/>
    </row>
    <row r="728" spans="21:21" ht="15.75" customHeight="1" x14ac:dyDescent="0.25">
      <c r="U728" s="24"/>
    </row>
    <row r="729" spans="21:21" ht="15.75" customHeight="1" x14ac:dyDescent="0.25">
      <c r="U729" s="24"/>
    </row>
    <row r="730" spans="21:21" ht="15.75" customHeight="1" x14ac:dyDescent="0.25">
      <c r="U730" s="24"/>
    </row>
    <row r="731" spans="21:21" ht="15.75" customHeight="1" x14ac:dyDescent="0.25">
      <c r="U731" s="24"/>
    </row>
    <row r="732" spans="21:21" ht="15.75" customHeight="1" x14ac:dyDescent="0.25">
      <c r="U732" s="24"/>
    </row>
    <row r="733" spans="21:21" ht="15.75" customHeight="1" x14ac:dyDescent="0.25">
      <c r="U733" s="24"/>
    </row>
    <row r="734" spans="21:21" ht="15.75" customHeight="1" x14ac:dyDescent="0.25">
      <c r="U734" s="24"/>
    </row>
    <row r="735" spans="21:21" ht="15.75" customHeight="1" x14ac:dyDescent="0.25">
      <c r="U735" s="24"/>
    </row>
    <row r="736" spans="21:21" ht="15.75" customHeight="1" x14ac:dyDescent="0.25">
      <c r="U736" s="24"/>
    </row>
    <row r="737" spans="21:21" ht="15.75" customHeight="1" x14ac:dyDescent="0.25">
      <c r="U737" s="24"/>
    </row>
    <row r="738" spans="21:21" ht="15.75" customHeight="1" x14ac:dyDescent="0.25">
      <c r="U738" s="24"/>
    </row>
    <row r="739" spans="21:21" ht="15.75" customHeight="1" x14ac:dyDescent="0.25">
      <c r="U739" s="24"/>
    </row>
    <row r="740" spans="21:21" ht="15.75" customHeight="1" x14ac:dyDescent="0.25">
      <c r="U740" s="24"/>
    </row>
    <row r="741" spans="21:21" ht="15.75" customHeight="1" x14ac:dyDescent="0.25">
      <c r="U741" s="24"/>
    </row>
    <row r="742" spans="21:21" ht="15.75" customHeight="1" x14ac:dyDescent="0.25">
      <c r="U742" s="24"/>
    </row>
    <row r="743" spans="21:21" ht="15.75" customHeight="1" x14ac:dyDescent="0.25">
      <c r="U743" s="24"/>
    </row>
    <row r="744" spans="21:21" ht="15.75" customHeight="1" x14ac:dyDescent="0.25">
      <c r="U744" s="24"/>
    </row>
    <row r="745" spans="21:21" ht="15.75" customHeight="1" x14ac:dyDescent="0.25">
      <c r="U745" s="24"/>
    </row>
    <row r="746" spans="21:21" ht="15.75" customHeight="1" x14ac:dyDescent="0.25">
      <c r="U746" s="24"/>
    </row>
    <row r="747" spans="21:21" ht="15.75" customHeight="1" x14ac:dyDescent="0.25">
      <c r="U747" s="24"/>
    </row>
    <row r="748" spans="21:21" ht="15.75" customHeight="1" x14ac:dyDescent="0.25">
      <c r="U748" s="24"/>
    </row>
    <row r="749" spans="21:21" ht="15.75" customHeight="1" x14ac:dyDescent="0.25">
      <c r="U749" s="24"/>
    </row>
    <row r="750" spans="21:21" ht="15.75" customHeight="1" x14ac:dyDescent="0.25">
      <c r="U750" s="24"/>
    </row>
    <row r="751" spans="21:21" ht="15.75" customHeight="1" x14ac:dyDescent="0.25">
      <c r="U751" s="24"/>
    </row>
    <row r="752" spans="21:21" ht="15.75" customHeight="1" x14ac:dyDescent="0.25">
      <c r="U752" s="24"/>
    </row>
    <row r="753" spans="21:21" ht="15.75" customHeight="1" x14ac:dyDescent="0.25">
      <c r="U753" s="24"/>
    </row>
    <row r="754" spans="21:21" ht="15.75" customHeight="1" x14ac:dyDescent="0.25">
      <c r="U754" s="24"/>
    </row>
    <row r="755" spans="21:21" ht="15.75" customHeight="1" x14ac:dyDescent="0.25">
      <c r="U755" s="24"/>
    </row>
    <row r="756" spans="21:21" ht="15.75" customHeight="1" x14ac:dyDescent="0.25">
      <c r="U756" s="24"/>
    </row>
    <row r="757" spans="21:21" ht="15.75" customHeight="1" x14ac:dyDescent="0.25">
      <c r="U757" s="24"/>
    </row>
    <row r="758" spans="21:21" ht="15.75" customHeight="1" x14ac:dyDescent="0.25">
      <c r="U758" s="24"/>
    </row>
    <row r="759" spans="21:21" ht="15.75" customHeight="1" x14ac:dyDescent="0.25">
      <c r="U759" s="24"/>
    </row>
    <row r="760" spans="21:21" ht="15.75" customHeight="1" x14ac:dyDescent="0.25">
      <c r="U760" s="24"/>
    </row>
    <row r="761" spans="21:21" ht="15.75" customHeight="1" x14ac:dyDescent="0.25">
      <c r="U761" s="24"/>
    </row>
    <row r="762" spans="21:21" ht="15.75" customHeight="1" x14ac:dyDescent="0.25">
      <c r="U762" s="24"/>
    </row>
    <row r="763" spans="21:21" ht="15.75" customHeight="1" x14ac:dyDescent="0.25">
      <c r="U763" s="24"/>
    </row>
    <row r="764" spans="21:21" ht="15.75" customHeight="1" x14ac:dyDescent="0.25">
      <c r="U764" s="24"/>
    </row>
    <row r="765" spans="21:21" ht="15.75" customHeight="1" x14ac:dyDescent="0.25">
      <c r="U765" s="24"/>
    </row>
    <row r="766" spans="21:21" ht="15.75" customHeight="1" x14ac:dyDescent="0.25">
      <c r="U766" s="24"/>
    </row>
    <row r="767" spans="21:21" ht="15.75" customHeight="1" x14ac:dyDescent="0.25">
      <c r="U767" s="24"/>
    </row>
    <row r="768" spans="21:21" ht="15.75" customHeight="1" x14ac:dyDescent="0.25">
      <c r="U768" s="24"/>
    </row>
    <row r="769" spans="21:21" ht="15.75" customHeight="1" x14ac:dyDescent="0.25">
      <c r="U769" s="24"/>
    </row>
    <row r="770" spans="21:21" ht="15.75" customHeight="1" x14ac:dyDescent="0.25">
      <c r="U770" s="24"/>
    </row>
    <row r="771" spans="21:21" ht="15.75" customHeight="1" x14ac:dyDescent="0.25">
      <c r="U771" s="24"/>
    </row>
    <row r="772" spans="21:21" ht="15.75" customHeight="1" x14ac:dyDescent="0.25">
      <c r="U772" s="24"/>
    </row>
    <row r="773" spans="21:21" ht="15.75" customHeight="1" x14ac:dyDescent="0.25">
      <c r="U773" s="24"/>
    </row>
    <row r="774" spans="21:21" ht="15.75" customHeight="1" x14ac:dyDescent="0.25">
      <c r="U774" s="24"/>
    </row>
    <row r="775" spans="21:21" ht="15.75" customHeight="1" x14ac:dyDescent="0.25">
      <c r="U775" s="24"/>
    </row>
    <row r="776" spans="21:21" ht="15.75" customHeight="1" x14ac:dyDescent="0.25">
      <c r="U776" s="24"/>
    </row>
    <row r="777" spans="21:21" ht="15.75" customHeight="1" x14ac:dyDescent="0.25">
      <c r="U777" s="24"/>
    </row>
    <row r="778" spans="21:21" ht="15.75" customHeight="1" x14ac:dyDescent="0.25">
      <c r="U778" s="24"/>
    </row>
    <row r="779" spans="21:21" ht="15.75" customHeight="1" x14ac:dyDescent="0.25">
      <c r="U779" s="24"/>
    </row>
    <row r="780" spans="21:21" ht="15.75" customHeight="1" x14ac:dyDescent="0.25">
      <c r="U780" s="24"/>
    </row>
    <row r="781" spans="21:21" ht="15.75" customHeight="1" x14ac:dyDescent="0.25">
      <c r="U781" s="24"/>
    </row>
    <row r="782" spans="21:21" ht="15.75" customHeight="1" x14ac:dyDescent="0.25">
      <c r="U782" s="24"/>
    </row>
    <row r="783" spans="21:21" ht="15.75" customHeight="1" x14ac:dyDescent="0.25">
      <c r="U783" s="24"/>
    </row>
    <row r="784" spans="21:21" ht="15.75" customHeight="1" x14ac:dyDescent="0.25">
      <c r="U784" s="24"/>
    </row>
    <row r="785" spans="21:21" ht="15.75" customHeight="1" x14ac:dyDescent="0.25">
      <c r="U785" s="24"/>
    </row>
    <row r="786" spans="21:21" ht="15.75" customHeight="1" x14ac:dyDescent="0.25">
      <c r="U786" s="24"/>
    </row>
    <row r="787" spans="21:21" ht="15.75" customHeight="1" x14ac:dyDescent="0.25">
      <c r="U787" s="24"/>
    </row>
    <row r="788" spans="21:21" ht="15.75" customHeight="1" x14ac:dyDescent="0.25">
      <c r="U788" s="24"/>
    </row>
    <row r="789" spans="21:21" ht="15.75" customHeight="1" x14ac:dyDescent="0.25">
      <c r="U789" s="24"/>
    </row>
    <row r="790" spans="21:21" ht="15.75" customHeight="1" x14ac:dyDescent="0.25">
      <c r="U790" s="24"/>
    </row>
    <row r="791" spans="21:21" ht="15.75" customHeight="1" x14ac:dyDescent="0.25">
      <c r="U791" s="24"/>
    </row>
    <row r="792" spans="21:21" ht="15.75" customHeight="1" x14ac:dyDescent="0.25">
      <c r="U792" s="24"/>
    </row>
    <row r="793" spans="21:21" ht="15.75" customHeight="1" x14ac:dyDescent="0.25">
      <c r="U793" s="24"/>
    </row>
    <row r="794" spans="21:21" ht="15.75" customHeight="1" x14ac:dyDescent="0.25">
      <c r="U794" s="24"/>
    </row>
    <row r="795" spans="21:21" ht="15.75" customHeight="1" x14ac:dyDescent="0.25">
      <c r="U795" s="24"/>
    </row>
    <row r="796" spans="21:21" ht="15.75" customHeight="1" x14ac:dyDescent="0.25">
      <c r="U796" s="24"/>
    </row>
    <row r="797" spans="21:21" ht="15.75" customHeight="1" x14ac:dyDescent="0.25">
      <c r="U797" s="24"/>
    </row>
    <row r="798" spans="21:21" ht="15.75" customHeight="1" x14ac:dyDescent="0.25">
      <c r="U798" s="24"/>
    </row>
    <row r="799" spans="21:21" ht="15.75" customHeight="1" x14ac:dyDescent="0.25">
      <c r="U799" s="24"/>
    </row>
    <row r="800" spans="21:21" ht="15.75" customHeight="1" x14ac:dyDescent="0.25">
      <c r="U800" s="24"/>
    </row>
    <row r="801" spans="21:21" ht="15.75" customHeight="1" x14ac:dyDescent="0.25">
      <c r="U801" s="24"/>
    </row>
    <row r="802" spans="21:21" ht="15.75" customHeight="1" x14ac:dyDescent="0.25">
      <c r="U802" s="24"/>
    </row>
    <row r="803" spans="21:21" ht="15.75" customHeight="1" x14ac:dyDescent="0.25">
      <c r="U803" s="24"/>
    </row>
    <row r="804" spans="21:21" ht="15.75" customHeight="1" x14ac:dyDescent="0.25">
      <c r="U804" s="24"/>
    </row>
    <row r="805" spans="21:21" ht="15.75" customHeight="1" x14ac:dyDescent="0.25">
      <c r="U805" s="24"/>
    </row>
    <row r="806" spans="21:21" ht="15.75" customHeight="1" x14ac:dyDescent="0.25">
      <c r="U806" s="24"/>
    </row>
    <row r="807" spans="21:21" ht="15.75" customHeight="1" x14ac:dyDescent="0.25">
      <c r="U807" s="24"/>
    </row>
    <row r="808" spans="21:21" ht="15.75" customHeight="1" x14ac:dyDescent="0.25">
      <c r="U808" s="24"/>
    </row>
    <row r="809" spans="21:21" ht="15.75" customHeight="1" x14ac:dyDescent="0.25">
      <c r="U809" s="24"/>
    </row>
    <row r="810" spans="21:21" ht="15.75" customHeight="1" x14ac:dyDescent="0.25">
      <c r="U810" s="24"/>
    </row>
    <row r="811" spans="21:21" ht="15.75" customHeight="1" x14ac:dyDescent="0.25">
      <c r="U811" s="24"/>
    </row>
    <row r="812" spans="21:21" ht="15.75" customHeight="1" x14ac:dyDescent="0.25">
      <c r="U812" s="24"/>
    </row>
    <row r="813" spans="21:21" ht="15.75" customHeight="1" x14ac:dyDescent="0.25">
      <c r="U813" s="24"/>
    </row>
    <row r="814" spans="21:21" ht="15.75" customHeight="1" x14ac:dyDescent="0.25">
      <c r="U814" s="24"/>
    </row>
    <row r="815" spans="21:21" ht="15.75" customHeight="1" x14ac:dyDescent="0.25">
      <c r="U815" s="24"/>
    </row>
    <row r="816" spans="21:21" ht="15.75" customHeight="1" x14ac:dyDescent="0.25">
      <c r="U816" s="24"/>
    </row>
    <row r="817" spans="21:21" ht="15.75" customHeight="1" x14ac:dyDescent="0.25">
      <c r="U817" s="24"/>
    </row>
    <row r="818" spans="21:21" ht="15.75" customHeight="1" x14ac:dyDescent="0.25">
      <c r="U818" s="24"/>
    </row>
    <row r="819" spans="21:21" ht="15.75" customHeight="1" x14ac:dyDescent="0.25">
      <c r="U819" s="24"/>
    </row>
    <row r="820" spans="21:21" ht="15.75" customHeight="1" x14ac:dyDescent="0.25">
      <c r="U820" s="24"/>
    </row>
    <row r="821" spans="21:21" ht="15.75" customHeight="1" x14ac:dyDescent="0.25">
      <c r="U821" s="24"/>
    </row>
    <row r="822" spans="21:21" ht="15.75" customHeight="1" x14ac:dyDescent="0.25">
      <c r="U822" s="24"/>
    </row>
    <row r="823" spans="21:21" ht="15.75" customHeight="1" x14ac:dyDescent="0.25">
      <c r="U823" s="24"/>
    </row>
    <row r="824" spans="21:21" ht="15.75" customHeight="1" x14ac:dyDescent="0.25">
      <c r="U824" s="24"/>
    </row>
    <row r="825" spans="21:21" ht="15.75" customHeight="1" x14ac:dyDescent="0.25">
      <c r="U825" s="24"/>
    </row>
    <row r="826" spans="21:21" ht="15.75" customHeight="1" x14ac:dyDescent="0.25">
      <c r="U826" s="24"/>
    </row>
    <row r="827" spans="21:21" ht="15.75" customHeight="1" x14ac:dyDescent="0.25">
      <c r="U827" s="24"/>
    </row>
    <row r="828" spans="21:21" ht="15.75" customHeight="1" x14ac:dyDescent="0.25">
      <c r="U828" s="24"/>
    </row>
    <row r="829" spans="21:21" ht="15.75" customHeight="1" x14ac:dyDescent="0.25">
      <c r="U829" s="24"/>
    </row>
    <row r="830" spans="21:21" ht="15.75" customHeight="1" x14ac:dyDescent="0.25">
      <c r="U830" s="24"/>
    </row>
    <row r="831" spans="21:21" ht="15.75" customHeight="1" x14ac:dyDescent="0.25">
      <c r="U831" s="24"/>
    </row>
    <row r="832" spans="21:21" ht="15.75" customHeight="1" x14ac:dyDescent="0.25">
      <c r="U832" s="24"/>
    </row>
    <row r="833" spans="21:21" ht="15.75" customHeight="1" x14ac:dyDescent="0.25">
      <c r="U833" s="24"/>
    </row>
    <row r="834" spans="21:21" ht="15.75" customHeight="1" x14ac:dyDescent="0.25">
      <c r="U834" s="24"/>
    </row>
    <row r="835" spans="21:21" ht="15.75" customHeight="1" x14ac:dyDescent="0.25">
      <c r="U835" s="24"/>
    </row>
    <row r="836" spans="21:21" ht="15.75" customHeight="1" x14ac:dyDescent="0.25">
      <c r="U836" s="24"/>
    </row>
    <row r="837" spans="21:21" ht="15.75" customHeight="1" x14ac:dyDescent="0.25">
      <c r="U837" s="24"/>
    </row>
    <row r="838" spans="21:21" ht="15.75" customHeight="1" x14ac:dyDescent="0.25">
      <c r="U838" s="24"/>
    </row>
    <row r="839" spans="21:21" ht="15.75" customHeight="1" x14ac:dyDescent="0.25">
      <c r="U839" s="24"/>
    </row>
    <row r="840" spans="21:21" ht="15.75" customHeight="1" x14ac:dyDescent="0.25">
      <c r="U840" s="24"/>
    </row>
    <row r="841" spans="21:21" ht="15.75" customHeight="1" x14ac:dyDescent="0.25">
      <c r="U841" s="24"/>
    </row>
    <row r="842" spans="21:21" ht="15.75" customHeight="1" x14ac:dyDescent="0.25">
      <c r="U842" s="24"/>
    </row>
    <row r="843" spans="21:21" ht="15.75" customHeight="1" x14ac:dyDescent="0.25">
      <c r="U843" s="24"/>
    </row>
    <row r="844" spans="21:21" ht="15.75" customHeight="1" x14ac:dyDescent="0.25">
      <c r="U844" s="24"/>
    </row>
    <row r="845" spans="21:21" ht="15.75" customHeight="1" x14ac:dyDescent="0.25">
      <c r="U845" s="24"/>
    </row>
    <row r="846" spans="21:21" ht="15.75" customHeight="1" x14ac:dyDescent="0.25">
      <c r="U846" s="24"/>
    </row>
    <row r="847" spans="21:21" ht="15.75" customHeight="1" x14ac:dyDescent="0.25">
      <c r="U847" s="24"/>
    </row>
    <row r="848" spans="21:21" ht="15.75" customHeight="1" x14ac:dyDescent="0.25">
      <c r="U848" s="24"/>
    </row>
    <row r="849" spans="21:21" ht="15.75" customHeight="1" x14ac:dyDescent="0.25">
      <c r="U849" s="24"/>
    </row>
    <row r="850" spans="21:21" ht="15.75" customHeight="1" x14ac:dyDescent="0.25">
      <c r="U850" s="24"/>
    </row>
    <row r="851" spans="21:21" ht="15.75" customHeight="1" x14ac:dyDescent="0.25">
      <c r="U851" s="24"/>
    </row>
    <row r="852" spans="21:21" ht="15.75" customHeight="1" x14ac:dyDescent="0.25">
      <c r="U852" s="24"/>
    </row>
    <row r="853" spans="21:21" ht="15.75" customHeight="1" x14ac:dyDescent="0.25">
      <c r="U853" s="24"/>
    </row>
    <row r="854" spans="21:21" ht="15.75" customHeight="1" x14ac:dyDescent="0.25">
      <c r="U854" s="24"/>
    </row>
    <row r="855" spans="21:21" ht="15.75" customHeight="1" x14ac:dyDescent="0.25">
      <c r="U855" s="24"/>
    </row>
    <row r="856" spans="21:21" ht="15.75" customHeight="1" x14ac:dyDescent="0.25">
      <c r="U856" s="24"/>
    </row>
    <row r="857" spans="21:21" ht="15.75" customHeight="1" x14ac:dyDescent="0.25">
      <c r="U857" s="24"/>
    </row>
    <row r="858" spans="21:21" ht="15.75" customHeight="1" x14ac:dyDescent="0.25">
      <c r="U858" s="24"/>
    </row>
    <row r="859" spans="21:21" ht="15.75" customHeight="1" x14ac:dyDescent="0.25">
      <c r="U859" s="24"/>
    </row>
    <row r="860" spans="21:21" ht="15.75" customHeight="1" x14ac:dyDescent="0.25">
      <c r="U860" s="24"/>
    </row>
    <row r="861" spans="21:21" ht="15.75" customHeight="1" x14ac:dyDescent="0.25">
      <c r="U861" s="24"/>
    </row>
    <row r="862" spans="21:21" ht="15.75" customHeight="1" x14ac:dyDescent="0.25">
      <c r="U862" s="24"/>
    </row>
    <row r="863" spans="21:21" ht="15.75" customHeight="1" x14ac:dyDescent="0.25">
      <c r="U863" s="24"/>
    </row>
    <row r="864" spans="21:21" ht="15.75" customHeight="1" x14ac:dyDescent="0.25">
      <c r="U864" s="24"/>
    </row>
    <row r="865" spans="21:21" ht="15.75" customHeight="1" x14ac:dyDescent="0.25">
      <c r="U865" s="24"/>
    </row>
    <row r="866" spans="21:21" ht="15.75" customHeight="1" x14ac:dyDescent="0.25">
      <c r="U866" s="24"/>
    </row>
    <row r="867" spans="21:21" ht="15.75" customHeight="1" x14ac:dyDescent="0.25">
      <c r="U867" s="24"/>
    </row>
    <row r="868" spans="21:21" ht="15.75" customHeight="1" x14ac:dyDescent="0.25">
      <c r="U868" s="24"/>
    </row>
    <row r="869" spans="21:21" ht="15.75" customHeight="1" x14ac:dyDescent="0.25">
      <c r="U869" s="24"/>
    </row>
    <row r="870" spans="21:21" ht="15.75" customHeight="1" x14ac:dyDescent="0.25">
      <c r="U870" s="24"/>
    </row>
    <row r="871" spans="21:21" ht="15.75" customHeight="1" x14ac:dyDescent="0.25">
      <c r="U871" s="24"/>
    </row>
    <row r="872" spans="21:21" ht="15.75" customHeight="1" x14ac:dyDescent="0.25">
      <c r="U872" s="24"/>
    </row>
    <row r="873" spans="21:21" ht="15.75" customHeight="1" x14ac:dyDescent="0.25">
      <c r="U873" s="24"/>
    </row>
    <row r="874" spans="21:21" ht="15.75" customHeight="1" x14ac:dyDescent="0.25">
      <c r="U874" s="24"/>
    </row>
    <row r="875" spans="21:21" ht="15.75" customHeight="1" x14ac:dyDescent="0.25">
      <c r="U875" s="24"/>
    </row>
    <row r="876" spans="21:21" ht="15.75" customHeight="1" x14ac:dyDescent="0.25">
      <c r="U876" s="24"/>
    </row>
    <row r="877" spans="21:21" ht="15.75" customHeight="1" x14ac:dyDescent="0.25">
      <c r="U877" s="24"/>
    </row>
    <row r="878" spans="21:21" ht="15.75" customHeight="1" x14ac:dyDescent="0.25">
      <c r="U878" s="24"/>
    </row>
    <row r="879" spans="21:21" ht="15.75" customHeight="1" x14ac:dyDescent="0.25">
      <c r="U879" s="24"/>
    </row>
    <row r="880" spans="21:21" ht="15.75" customHeight="1" x14ac:dyDescent="0.25">
      <c r="U880" s="24"/>
    </row>
    <row r="881" spans="21:21" ht="15.75" customHeight="1" x14ac:dyDescent="0.25">
      <c r="U881" s="24"/>
    </row>
    <row r="882" spans="21:21" ht="15.75" customHeight="1" x14ac:dyDescent="0.25">
      <c r="U882" s="24"/>
    </row>
    <row r="883" spans="21:21" ht="15.75" customHeight="1" x14ac:dyDescent="0.25">
      <c r="U883" s="24"/>
    </row>
    <row r="884" spans="21:21" ht="15.75" customHeight="1" x14ac:dyDescent="0.25">
      <c r="U884" s="24"/>
    </row>
    <row r="885" spans="21:21" ht="15.75" customHeight="1" x14ac:dyDescent="0.25">
      <c r="U885" s="24"/>
    </row>
    <row r="886" spans="21:21" ht="15.75" customHeight="1" x14ac:dyDescent="0.25">
      <c r="U886" s="24"/>
    </row>
    <row r="887" spans="21:21" ht="15.75" customHeight="1" x14ac:dyDescent="0.25">
      <c r="U887" s="24"/>
    </row>
    <row r="888" spans="21:21" ht="15.75" customHeight="1" x14ac:dyDescent="0.25">
      <c r="U888" s="24"/>
    </row>
    <row r="889" spans="21:21" ht="15.75" customHeight="1" x14ac:dyDescent="0.25">
      <c r="U889" s="24"/>
    </row>
    <row r="890" spans="21:21" ht="15.75" customHeight="1" x14ac:dyDescent="0.25">
      <c r="U890" s="24"/>
    </row>
    <row r="891" spans="21:21" ht="15.75" customHeight="1" x14ac:dyDescent="0.25">
      <c r="U891" s="24"/>
    </row>
    <row r="892" spans="21:21" ht="15.75" customHeight="1" x14ac:dyDescent="0.25">
      <c r="U892" s="24"/>
    </row>
    <row r="893" spans="21:21" ht="15.75" customHeight="1" x14ac:dyDescent="0.25">
      <c r="U893" s="24"/>
    </row>
    <row r="894" spans="21:21" ht="15.75" customHeight="1" x14ac:dyDescent="0.25">
      <c r="U894" s="24"/>
    </row>
    <row r="895" spans="21:21" ht="15.75" customHeight="1" x14ac:dyDescent="0.25">
      <c r="U895" s="24"/>
    </row>
    <row r="896" spans="21:21" ht="15.75" customHeight="1" x14ac:dyDescent="0.25">
      <c r="U896" s="24"/>
    </row>
    <row r="897" spans="21:21" ht="15.75" customHeight="1" x14ac:dyDescent="0.25">
      <c r="U897" s="24"/>
    </row>
    <row r="898" spans="21:21" ht="15.75" customHeight="1" x14ac:dyDescent="0.25">
      <c r="U898" s="24"/>
    </row>
    <row r="899" spans="21:21" ht="15.75" customHeight="1" x14ac:dyDescent="0.25">
      <c r="U899" s="24"/>
    </row>
    <row r="900" spans="21:21" ht="15.75" customHeight="1" x14ac:dyDescent="0.25">
      <c r="U900" s="24"/>
    </row>
    <row r="901" spans="21:21" ht="15.75" customHeight="1" x14ac:dyDescent="0.25">
      <c r="U901" s="24"/>
    </row>
    <row r="902" spans="21:21" ht="15.75" customHeight="1" x14ac:dyDescent="0.25">
      <c r="U902" s="24"/>
    </row>
    <row r="903" spans="21:21" ht="15.75" customHeight="1" x14ac:dyDescent="0.25">
      <c r="U903" s="24"/>
    </row>
    <row r="904" spans="21:21" ht="15.75" customHeight="1" x14ac:dyDescent="0.25">
      <c r="U904" s="24"/>
    </row>
    <row r="905" spans="21:21" ht="15.75" customHeight="1" x14ac:dyDescent="0.25">
      <c r="U905" s="24"/>
    </row>
    <row r="906" spans="21:21" ht="15.75" customHeight="1" x14ac:dyDescent="0.25">
      <c r="U906" s="24"/>
    </row>
    <row r="907" spans="21:21" ht="15.75" customHeight="1" x14ac:dyDescent="0.25">
      <c r="U907" s="24"/>
    </row>
    <row r="908" spans="21:21" ht="15.75" customHeight="1" x14ac:dyDescent="0.25">
      <c r="U908" s="24"/>
    </row>
    <row r="909" spans="21:21" ht="15.75" customHeight="1" x14ac:dyDescent="0.25">
      <c r="U909" s="24"/>
    </row>
    <row r="910" spans="21:21" ht="15.75" customHeight="1" x14ac:dyDescent="0.25">
      <c r="U910" s="24"/>
    </row>
    <row r="911" spans="21:21" ht="15.75" customHeight="1" x14ac:dyDescent="0.25">
      <c r="U911" s="24"/>
    </row>
    <row r="912" spans="21:21" ht="15.75" customHeight="1" x14ac:dyDescent="0.25">
      <c r="U912" s="24"/>
    </row>
    <row r="913" spans="21:21" ht="15.75" customHeight="1" x14ac:dyDescent="0.25">
      <c r="U913" s="24"/>
    </row>
    <row r="914" spans="21:21" ht="15.75" customHeight="1" x14ac:dyDescent="0.25">
      <c r="U914" s="24"/>
    </row>
    <row r="915" spans="21:21" ht="15.75" customHeight="1" x14ac:dyDescent="0.25">
      <c r="U915" s="24"/>
    </row>
    <row r="916" spans="21:21" ht="15.75" customHeight="1" x14ac:dyDescent="0.25">
      <c r="U916" s="24"/>
    </row>
    <row r="917" spans="21:21" ht="15.75" customHeight="1" x14ac:dyDescent="0.25">
      <c r="U917" s="24"/>
    </row>
    <row r="918" spans="21:21" ht="15.75" customHeight="1" x14ac:dyDescent="0.25">
      <c r="U918" s="24"/>
    </row>
    <row r="919" spans="21:21" ht="15.75" customHeight="1" x14ac:dyDescent="0.25">
      <c r="U919" s="24"/>
    </row>
    <row r="920" spans="21:21" ht="15.75" customHeight="1" x14ac:dyDescent="0.25">
      <c r="U920" s="24"/>
    </row>
    <row r="921" spans="21:21" ht="15.75" customHeight="1" x14ac:dyDescent="0.25">
      <c r="U921" s="24"/>
    </row>
    <row r="922" spans="21:21" ht="15.75" customHeight="1" x14ac:dyDescent="0.25">
      <c r="U922" s="24"/>
    </row>
    <row r="923" spans="21:21" ht="15.75" customHeight="1" x14ac:dyDescent="0.25">
      <c r="U923" s="24"/>
    </row>
    <row r="924" spans="21:21" ht="15.75" customHeight="1" x14ac:dyDescent="0.25">
      <c r="U924" s="24"/>
    </row>
    <row r="925" spans="21:21" ht="15.75" customHeight="1" x14ac:dyDescent="0.25">
      <c r="U925" s="24"/>
    </row>
    <row r="926" spans="21:21" ht="15.75" customHeight="1" x14ac:dyDescent="0.25">
      <c r="U926" s="24"/>
    </row>
    <row r="927" spans="21:21" ht="15.75" customHeight="1" x14ac:dyDescent="0.25">
      <c r="U927" s="24"/>
    </row>
    <row r="928" spans="21:21" ht="15.75" customHeight="1" x14ac:dyDescent="0.25">
      <c r="U928" s="24"/>
    </row>
    <row r="929" spans="21:21" ht="15.75" customHeight="1" x14ac:dyDescent="0.25">
      <c r="U929" s="24"/>
    </row>
    <row r="930" spans="21:21" ht="15.75" customHeight="1" x14ac:dyDescent="0.25">
      <c r="U930" s="24"/>
    </row>
    <row r="931" spans="21:21" ht="15.75" customHeight="1" x14ac:dyDescent="0.25">
      <c r="U931" s="24"/>
    </row>
    <row r="932" spans="21:21" ht="15.75" customHeight="1" x14ac:dyDescent="0.25">
      <c r="U932" s="24"/>
    </row>
    <row r="933" spans="21:21" ht="15.75" customHeight="1" x14ac:dyDescent="0.25">
      <c r="U933" s="24"/>
    </row>
    <row r="934" spans="21:21" ht="15.75" customHeight="1" x14ac:dyDescent="0.25">
      <c r="U934" s="24"/>
    </row>
    <row r="935" spans="21:21" ht="15.75" customHeight="1" x14ac:dyDescent="0.25">
      <c r="U935" s="24"/>
    </row>
    <row r="936" spans="21:21" ht="15.75" customHeight="1" x14ac:dyDescent="0.25">
      <c r="U936" s="24"/>
    </row>
    <row r="937" spans="21:21" ht="15.75" customHeight="1" x14ac:dyDescent="0.25">
      <c r="U937" s="24"/>
    </row>
    <row r="938" spans="21:21" ht="15.75" customHeight="1" x14ac:dyDescent="0.25">
      <c r="U938" s="24"/>
    </row>
    <row r="939" spans="21:21" ht="15.75" customHeight="1" x14ac:dyDescent="0.25">
      <c r="U939" s="24"/>
    </row>
    <row r="940" spans="21:21" ht="15.75" customHeight="1" x14ac:dyDescent="0.25">
      <c r="U940" s="24"/>
    </row>
    <row r="941" spans="21:21" ht="15.75" customHeight="1" x14ac:dyDescent="0.25">
      <c r="U941" s="24"/>
    </row>
    <row r="942" spans="21:21" ht="15.75" customHeight="1" x14ac:dyDescent="0.25">
      <c r="U942" s="24"/>
    </row>
    <row r="943" spans="21:21" ht="15.75" customHeight="1" x14ac:dyDescent="0.25">
      <c r="U943" s="24"/>
    </row>
    <row r="944" spans="21:21" ht="15.75" customHeight="1" x14ac:dyDescent="0.25">
      <c r="U944" s="24"/>
    </row>
    <row r="945" spans="21:21" ht="15.75" customHeight="1" x14ac:dyDescent="0.25">
      <c r="U945" s="24"/>
    </row>
    <row r="946" spans="21:21" ht="15.75" customHeight="1" x14ac:dyDescent="0.25">
      <c r="U946" s="24"/>
    </row>
    <row r="947" spans="21:21" ht="15.75" customHeight="1" x14ac:dyDescent="0.25">
      <c r="U947" s="24"/>
    </row>
    <row r="948" spans="21:21" ht="15.75" customHeight="1" x14ac:dyDescent="0.25">
      <c r="U948" s="24"/>
    </row>
    <row r="949" spans="21:21" ht="15.75" customHeight="1" x14ac:dyDescent="0.25">
      <c r="U949" s="24"/>
    </row>
    <row r="950" spans="21:21" ht="15.75" customHeight="1" x14ac:dyDescent="0.25">
      <c r="U950" s="24"/>
    </row>
    <row r="951" spans="21:21" ht="15.75" customHeight="1" x14ac:dyDescent="0.25">
      <c r="U951" s="24"/>
    </row>
    <row r="952" spans="21:21" ht="15.75" customHeight="1" x14ac:dyDescent="0.25">
      <c r="U952" s="24"/>
    </row>
    <row r="953" spans="21:21" ht="15.75" customHeight="1" x14ac:dyDescent="0.25">
      <c r="U953" s="24"/>
    </row>
    <row r="954" spans="21:21" ht="15.75" customHeight="1" x14ac:dyDescent="0.25">
      <c r="U954" s="24"/>
    </row>
    <row r="955" spans="21:21" ht="15.75" customHeight="1" x14ac:dyDescent="0.25">
      <c r="U955" s="24"/>
    </row>
    <row r="956" spans="21:21" ht="15.75" customHeight="1" x14ac:dyDescent="0.25">
      <c r="U956" s="24"/>
    </row>
    <row r="957" spans="21:21" ht="15.75" customHeight="1" x14ac:dyDescent="0.25">
      <c r="U957" s="24"/>
    </row>
    <row r="958" spans="21:21" ht="15.75" customHeight="1" x14ac:dyDescent="0.25">
      <c r="U958" s="24"/>
    </row>
    <row r="959" spans="21:21" ht="15.75" customHeight="1" x14ac:dyDescent="0.25">
      <c r="U959" s="24"/>
    </row>
    <row r="960" spans="21:21" ht="15.75" customHeight="1" x14ac:dyDescent="0.25">
      <c r="U960" s="24"/>
    </row>
    <row r="961" spans="21:21" ht="15.75" customHeight="1" x14ac:dyDescent="0.25">
      <c r="U961" s="24"/>
    </row>
    <row r="962" spans="21:21" ht="15.75" customHeight="1" x14ac:dyDescent="0.25">
      <c r="U962" s="24"/>
    </row>
    <row r="963" spans="21:21" ht="15.75" customHeight="1" x14ac:dyDescent="0.25">
      <c r="U963" s="24"/>
    </row>
    <row r="964" spans="21:21" ht="15.75" customHeight="1" x14ac:dyDescent="0.25">
      <c r="U964" s="24"/>
    </row>
    <row r="965" spans="21:21" ht="15.75" customHeight="1" x14ac:dyDescent="0.25">
      <c r="U965" s="24"/>
    </row>
    <row r="966" spans="21:21" ht="15.75" customHeight="1" x14ac:dyDescent="0.25">
      <c r="U966" s="24"/>
    </row>
    <row r="967" spans="21:21" ht="15.75" customHeight="1" x14ac:dyDescent="0.25">
      <c r="U967" s="24"/>
    </row>
    <row r="968" spans="21:21" ht="15.75" customHeight="1" x14ac:dyDescent="0.25">
      <c r="U968" s="24"/>
    </row>
    <row r="969" spans="21:21" ht="15.75" customHeight="1" x14ac:dyDescent="0.25">
      <c r="U969" s="24"/>
    </row>
    <row r="970" spans="21:21" ht="15.75" customHeight="1" x14ac:dyDescent="0.25">
      <c r="U970" s="24"/>
    </row>
    <row r="971" spans="21:21" ht="15.75" customHeight="1" x14ac:dyDescent="0.25">
      <c r="U971" s="24"/>
    </row>
    <row r="972" spans="21:21" ht="15.75" customHeight="1" x14ac:dyDescent="0.25">
      <c r="U972" s="24"/>
    </row>
    <row r="973" spans="21:21" ht="15.75" customHeight="1" x14ac:dyDescent="0.25">
      <c r="U973" s="24"/>
    </row>
    <row r="974" spans="21:21" ht="15.75" customHeight="1" x14ac:dyDescent="0.25">
      <c r="U974" s="24"/>
    </row>
    <row r="975" spans="21:21" ht="15.75" customHeight="1" x14ac:dyDescent="0.25">
      <c r="U975" s="24"/>
    </row>
    <row r="976" spans="21:21" ht="15.75" customHeight="1" x14ac:dyDescent="0.25">
      <c r="U976" s="24"/>
    </row>
    <row r="977" spans="21:21" ht="15.75" customHeight="1" x14ac:dyDescent="0.25">
      <c r="U977" s="24"/>
    </row>
    <row r="978" spans="21:21" ht="15.75" customHeight="1" x14ac:dyDescent="0.25">
      <c r="U978" s="24"/>
    </row>
    <row r="979" spans="21:21" ht="15.75" customHeight="1" x14ac:dyDescent="0.25">
      <c r="U979" s="24"/>
    </row>
    <row r="980" spans="21:21" ht="15.75" customHeight="1" x14ac:dyDescent="0.25">
      <c r="U980" s="24"/>
    </row>
    <row r="981" spans="21:21" ht="15.75" customHeight="1" x14ac:dyDescent="0.25">
      <c r="U981" s="24"/>
    </row>
    <row r="982" spans="21:21" ht="15.75" customHeight="1" x14ac:dyDescent="0.25">
      <c r="U982" s="24"/>
    </row>
    <row r="983" spans="21:21" ht="15.75" customHeight="1" x14ac:dyDescent="0.25">
      <c r="U983" s="24"/>
    </row>
    <row r="984" spans="21:21" ht="15.75" customHeight="1" x14ac:dyDescent="0.25">
      <c r="U984" s="24"/>
    </row>
    <row r="985" spans="21:21" ht="15.75" customHeight="1" x14ac:dyDescent="0.25">
      <c r="U985" s="24"/>
    </row>
    <row r="986" spans="21:21" ht="15.75" customHeight="1" x14ac:dyDescent="0.25">
      <c r="U986" s="24"/>
    </row>
    <row r="987" spans="21:21" ht="15.75" customHeight="1" x14ac:dyDescent="0.25">
      <c r="U987" s="24"/>
    </row>
    <row r="988" spans="21:21" ht="15.75" customHeight="1" x14ac:dyDescent="0.25">
      <c r="U988" s="24"/>
    </row>
    <row r="989" spans="21:21" ht="15.75" customHeight="1" x14ac:dyDescent="0.25">
      <c r="U989" s="24"/>
    </row>
    <row r="990" spans="21:21" ht="15.75" customHeight="1" x14ac:dyDescent="0.25">
      <c r="U990" s="24"/>
    </row>
    <row r="991" spans="21:21" ht="15.75" customHeight="1" x14ac:dyDescent="0.25">
      <c r="U991" s="24"/>
    </row>
    <row r="992" spans="21:21" ht="15.75" customHeight="1" x14ac:dyDescent="0.25">
      <c r="U992" s="24"/>
    </row>
    <row r="993" spans="21:21" ht="15.75" customHeight="1" x14ac:dyDescent="0.25">
      <c r="U993" s="24"/>
    </row>
    <row r="994" spans="21:21" ht="15.75" customHeight="1" x14ac:dyDescent="0.25">
      <c r="U994" s="24"/>
    </row>
    <row r="995" spans="21:21" ht="15.75" customHeight="1" x14ac:dyDescent="0.25">
      <c r="U995" s="24"/>
    </row>
    <row r="996" spans="21:21" ht="15.75" customHeight="1" x14ac:dyDescent="0.25">
      <c r="U996" s="24"/>
    </row>
    <row r="997" spans="21:21" ht="15.75" customHeight="1" x14ac:dyDescent="0.25">
      <c r="U997" s="24"/>
    </row>
    <row r="998" spans="21:21" ht="15.75" customHeight="1" x14ac:dyDescent="0.25">
      <c r="U998" s="24"/>
    </row>
    <row r="999" spans="21:21" ht="15.75" customHeight="1" x14ac:dyDescent="0.25">
      <c r="U999" s="24"/>
    </row>
    <row r="1000" spans="21:21" ht="15.75" customHeight="1" x14ac:dyDescent="0.25">
      <c r="U1000" s="24"/>
    </row>
  </sheetData>
  <mergeCells count="85">
    <mergeCell ref="R29:R30"/>
    <mergeCell ref="S29:S30"/>
    <mergeCell ref="M29:M30"/>
    <mergeCell ref="N29:N30"/>
    <mergeCell ref="O29:O30"/>
    <mergeCell ref="P29:P30"/>
    <mergeCell ref="Q29:Q30"/>
    <mergeCell ref="P17:P18"/>
    <mergeCell ref="Q17:Q18"/>
    <mergeCell ref="P19:P20"/>
    <mergeCell ref="Q19:Q20"/>
    <mergeCell ref="P21:P23"/>
    <mergeCell ref="Q21:Q23"/>
    <mergeCell ref="P24:P25"/>
    <mergeCell ref="P26:P28"/>
    <mergeCell ref="Q26:Q28"/>
    <mergeCell ref="R26:R28"/>
    <mergeCell ref="S26:S28"/>
    <mergeCell ref="Q24:Q25"/>
    <mergeCell ref="R24:R25"/>
    <mergeCell ref="S24:S25"/>
    <mergeCell ref="M15:M16"/>
    <mergeCell ref="N15:N16"/>
    <mergeCell ref="O15:S15"/>
    <mergeCell ref="T15:T16"/>
    <mergeCell ref="U15:U16"/>
    <mergeCell ref="T24:T25"/>
    <mergeCell ref="U24:U25"/>
    <mergeCell ref="R17:R18"/>
    <mergeCell ref="S17:S18"/>
    <mergeCell ref="R19:R20"/>
    <mergeCell ref="S19:S20"/>
    <mergeCell ref="R21:R23"/>
    <mergeCell ref="S21:S23"/>
    <mergeCell ref="T17:T18"/>
    <mergeCell ref="U17:U18"/>
    <mergeCell ref="T19:T20"/>
    <mergeCell ref="U19:U20"/>
    <mergeCell ref="T21:T23"/>
    <mergeCell ref="U21:U23"/>
    <mergeCell ref="A3:A4"/>
    <mergeCell ref="B3:B4"/>
    <mergeCell ref="C3:C4"/>
    <mergeCell ref="D3:D4"/>
    <mergeCell ref="A5:A6"/>
    <mergeCell ref="B5:B6"/>
    <mergeCell ref="C5:C6"/>
    <mergeCell ref="D5:D6"/>
    <mergeCell ref="T33:T34"/>
    <mergeCell ref="U33:U34"/>
    <mergeCell ref="M33:M34"/>
    <mergeCell ref="N33:N34"/>
    <mergeCell ref="O33:O34"/>
    <mergeCell ref="P33:P34"/>
    <mergeCell ref="Q33:Q34"/>
    <mergeCell ref="R33:R34"/>
    <mergeCell ref="S33:S34"/>
    <mergeCell ref="M26:M28"/>
    <mergeCell ref="N26:N28"/>
    <mergeCell ref="O26:O28"/>
    <mergeCell ref="T31:T32"/>
    <mergeCell ref="U31:U32"/>
    <mergeCell ref="M31:M32"/>
    <mergeCell ref="N31:N32"/>
    <mergeCell ref="O31:O32"/>
    <mergeCell ref="P31:P32"/>
    <mergeCell ref="Q31:Q32"/>
    <mergeCell ref="R31:R32"/>
    <mergeCell ref="S31:S32"/>
    <mergeCell ref="T26:T28"/>
    <mergeCell ref="U26:U28"/>
    <mergeCell ref="T29:T30"/>
    <mergeCell ref="U29:U30"/>
    <mergeCell ref="N21:N23"/>
    <mergeCell ref="O21:O23"/>
    <mergeCell ref="M21:M23"/>
    <mergeCell ref="M24:M25"/>
    <mergeCell ref="N24:N25"/>
    <mergeCell ref="O24:O25"/>
    <mergeCell ref="N17:N18"/>
    <mergeCell ref="O17:O18"/>
    <mergeCell ref="M19:M20"/>
    <mergeCell ref="N19:N20"/>
    <mergeCell ref="O19:O20"/>
    <mergeCell ref="M17:M18"/>
  </mergeCells>
  <pageMargins left="0.7" right="0.7" top="0.75" bottom="0.75" header="0" footer="0"/>
  <pageSetup orientation="landscape"/>
</worksheet>
</file>

<file path=docMetadata/LabelInfo.xml><?xml version="1.0" encoding="utf-8"?>
<clbl:labelList xmlns:clbl="http://schemas.microsoft.com/office/2020/mipLabelMetadata">
  <clbl:label id="{736915f3-2f02-4945-8997-f2963298db46}" enabled="1" method="Standard" siteId="{cd99fef8-1cd3-4a2a-9bdf-15531181d65e}"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 Hari Subekti (DHL Supply Chain)</dc:creator>
  <cp:lastModifiedBy>Eko Hari Subekti (DHL Supply Chain)</cp:lastModifiedBy>
  <dcterms:created xsi:type="dcterms:W3CDTF">2006-09-16T00:00:00Z</dcterms:created>
  <dcterms:modified xsi:type="dcterms:W3CDTF">2025-07-31T21:56:53Z</dcterms:modified>
</cp:coreProperties>
</file>